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040" windowHeight="9720" activeTab="0"/>
  </bookViews>
  <sheets>
    <sheet name="Aff_081112" sheetId="1" r:id="rId1"/>
  </sheets>
  <definedNames>
    <definedName name="_xlnm.Print_Area" localSheetId="0">'Aff_081112'!$A$1:$S$191</definedName>
  </definedNames>
  <calcPr fullCalcOnLoad="1"/>
</workbook>
</file>

<file path=xl/comments1.xml><?xml version="1.0" encoding="utf-8"?>
<comments xmlns="http://schemas.openxmlformats.org/spreadsheetml/2006/main">
  <authors>
    <author>Maz</author>
  </authors>
  <commentList>
    <comment ref="N189" authorId="0">
      <text>
        <r>
          <rPr>
            <b/>
            <sz val="8"/>
            <rFont val="Tahoma"/>
            <family val="0"/>
          </rPr>
          <t>Maz: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258  41  67.89</t>
        </r>
      </text>
    </comment>
  </commentList>
</comments>
</file>

<file path=xl/sharedStrings.xml><?xml version="1.0" encoding="utf-8"?>
<sst xmlns="http://schemas.openxmlformats.org/spreadsheetml/2006/main" count="676" uniqueCount="157">
  <si>
    <t>Step Aside Dressage</t>
  </si>
  <si>
    <t xml:space="preserve"> @Royal Leisure Centre</t>
  </si>
  <si>
    <t xml:space="preserve">Starters: </t>
  </si>
  <si>
    <t>Thursday  2012</t>
  </si>
  <si>
    <t>Judge:</t>
  </si>
  <si>
    <t>Miss Jane Kendall (3)</t>
  </si>
  <si>
    <t xml:space="preserve">Avr %      </t>
  </si>
  <si>
    <t>Class 1</t>
  </si>
  <si>
    <t>Writer:</t>
  </si>
  <si>
    <t>Mrs Helen Dunn</t>
  </si>
  <si>
    <t>KBIS</t>
  </si>
  <si>
    <t>OUTDOOR ARENA 2</t>
  </si>
  <si>
    <t>Preliminary 15 Winter Qualifier</t>
  </si>
  <si>
    <t xml:space="preserve"> </t>
  </si>
  <si>
    <t xml:space="preserve">Time </t>
  </si>
  <si>
    <t>Test</t>
  </si>
  <si>
    <t>Sect</t>
  </si>
  <si>
    <t>No</t>
  </si>
  <si>
    <t>Rider</t>
  </si>
  <si>
    <t>Horse</t>
  </si>
  <si>
    <t>Marks</t>
  </si>
  <si>
    <t>Col</t>
  </si>
  <si>
    <t>%</t>
  </si>
  <si>
    <t>Placings</t>
  </si>
  <si>
    <t>Reg</t>
  </si>
  <si>
    <t>NonQ</t>
  </si>
  <si>
    <t>Q</t>
  </si>
  <si>
    <t>T</t>
  </si>
  <si>
    <t>O/all</t>
  </si>
  <si>
    <t>Open</t>
  </si>
  <si>
    <t>Rest</t>
  </si>
  <si>
    <t xml:space="preserve">
Q</t>
  </si>
  <si>
    <t>Jennifer McElhinney</t>
  </si>
  <si>
    <t>Rivage des Negres</t>
  </si>
  <si>
    <t xml:space="preserve">Carolyne Allen   </t>
  </si>
  <si>
    <t>Alderley Hilldown Fern</t>
  </si>
  <si>
    <t>Amanda Frances</t>
  </si>
  <si>
    <t>Fairway</t>
  </si>
  <si>
    <t>End</t>
  </si>
  <si>
    <t>Mrs Bridget Beresford-Wright (3)</t>
  </si>
  <si>
    <t>Class 2</t>
  </si>
  <si>
    <t>Ms Sian Walker</t>
  </si>
  <si>
    <t>OUTDOOR ARENA 1</t>
  </si>
  <si>
    <t>Preliminary 19 Winter Qualifier</t>
  </si>
  <si>
    <t>Linda Walsh</t>
  </si>
  <si>
    <t>Atitlan M2S</t>
  </si>
  <si>
    <t xml:space="preserve"> Mrs Bridget Beresford-Wright (3)</t>
  </si>
  <si>
    <t>Class 3</t>
  </si>
  <si>
    <t>STEP ASIDE</t>
  </si>
  <si>
    <t>Novice 22 Winter</t>
  </si>
  <si>
    <t>DM</t>
  </si>
  <si>
    <t xml:space="preserve">
O</t>
  </si>
  <si>
    <t xml:space="preserve">Kerry Mackin </t>
  </si>
  <si>
    <t>C Fatal Attraction</t>
  </si>
  <si>
    <t>52750 06128</t>
  </si>
  <si>
    <t xml:space="preserve">
R</t>
  </si>
  <si>
    <t>Fiona Clark</t>
  </si>
  <si>
    <t>Wizz II</t>
  </si>
  <si>
    <t xml:space="preserve">Mandy Brown </t>
  </si>
  <si>
    <t>Keystone Rumour</t>
  </si>
  <si>
    <t>Hannah Powel</t>
  </si>
  <si>
    <t>Keystone Winston</t>
  </si>
  <si>
    <t xml:space="preserve"> 55086 03131</t>
  </si>
  <si>
    <t>Cheryl Hammerson</t>
  </si>
  <si>
    <t>Blake III</t>
  </si>
  <si>
    <t xml:space="preserve">Jane Pottle </t>
  </si>
  <si>
    <t>Elles Extreme</t>
  </si>
  <si>
    <t>53666 03129</t>
  </si>
  <si>
    <t>Jenny Barry</t>
  </si>
  <si>
    <t>Charming-Lady</t>
  </si>
  <si>
    <t xml:space="preserve">Val Hall </t>
  </si>
  <si>
    <t>Barnham Street Maddison</t>
  </si>
  <si>
    <t xml:space="preserve">Joanna Harding-Ash </t>
  </si>
  <si>
    <t>Lovelyhill Highpoint</t>
  </si>
  <si>
    <t>Class 4</t>
  </si>
  <si>
    <t>BLUE CHIP</t>
  </si>
  <si>
    <t>Novice 38 Winter Qualifier</t>
  </si>
  <si>
    <t>O</t>
  </si>
  <si>
    <t>R</t>
  </si>
  <si>
    <t xml:space="preserve">Hilary Sawyer </t>
  </si>
  <si>
    <t>Hopefully Not-Ed</t>
  </si>
  <si>
    <t>4=</t>
  </si>
  <si>
    <t>3=</t>
  </si>
  <si>
    <t xml:space="preserve">Antonia Forster    </t>
  </si>
  <si>
    <t>Ariel</t>
  </si>
  <si>
    <t>Jennifer Pidgeon</t>
  </si>
  <si>
    <t>Just Jeremiah</t>
  </si>
  <si>
    <t>Class 5</t>
  </si>
  <si>
    <t>Elementary 45 Winter</t>
  </si>
  <si>
    <t xml:space="preserve">Natalie Pierce </t>
  </si>
  <si>
    <t>Rhystyd Rocket Moon</t>
  </si>
  <si>
    <t>50484 08124</t>
  </si>
  <si>
    <t xml:space="preserve">Tessa Seed </t>
  </si>
  <si>
    <t>Titan</t>
  </si>
  <si>
    <t>50528 08127</t>
  </si>
  <si>
    <t xml:space="preserve">Sue Coombe-Tennant  </t>
  </si>
  <si>
    <t>Sea Legend</t>
  </si>
  <si>
    <t>Aim &amp; Fire</t>
  </si>
  <si>
    <t>Mrs Sally Merrison(1)</t>
  </si>
  <si>
    <t>Class 6</t>
  </si>
  <si>
    <t>Mrs Thelma Russell-Hayes</t>
  </si>
  <si>
    <t>EQUITOP MYOPLAST</t>
  </si>
  <si>
    <t>Elementary 53 Winter Qualifier</t>
  </si>
  <si>
    <t xml:space="preserve">Tina Fearman </t>
  </si>
  <si>
    <t>Active Schwarzenegger</t>
  </si>
  <si>
    <t xml:space="preserve">Cleone Stenhouse </t>
  </si>
  <si>
    <t>Slim Shady III</t>
  </si>
  <si>
    <t xml:space="preserve">Elisabeth Hill </t>
  </si>
  <si>
    <t>Oscar's Image</t>
  </si>
  <si>
    <t>Class 7</t>
  </si>
  <si>
    <t>Medium 61 Winter</t>
  </si>
  <si>
    <t xml:space="preserve">Kirsty Mepham </t>
  </si>
  <si>
    <t>Lord Classic</t>
  </si>
  <si>
    <t>Judy Troughton</t>
  </si>
  <si>
    <t>Middle March IV</t>
  </si>
  <si>
    <t xml:space="preserve">Liz Lane    </t>
  </si>
  <si>
    <t>Catherston Lochinvar</t>
  </si>
  <si>
    <t>Class 8</t>
  </si>
  <si>
    <t>ALBION</t>
  </si>
  <si>
    <t>Medium 75 Winter Qualifier</t>
  </si>
  <si>
    <t xml:space="preserve">Caroline Leng  </t>
  </si>
  <si>
    <t>It's Aero</t>
  </si>
  <si>
    <t>46367 03120</t>
  </si>
  <si>
    <t>Classes 9</t>
  </si>
  <si>
    <t>AM85  340
A100   320
PSG   380</t>
  </si>
  <si>
    <t>Pick a Test  AM85/A100/PSG/ Int I</t>
  </si>
  <si>
    <t>A100</t>
  </si>
  <si>
    <t xml:space="preserve">Hilary Sawyer  </t>
  </si>
  <si>
    <t>Hopeful Dreamer</t>
  </si>
  <si>
    <t>39424 01126</t>
  </si>
  <si>
    <t>AM85</t>
  </si>
  <si>
    <t>Call Me Lastrup</t>
  </si>
  <si>
    <t>PSG</t>
  </si>
  <si>
    <t xml:space="preserve">Julia Buckle  </t>
  </si>
  <si>
    <t>Time Bandit</t>
  </si>
  <si>
    <t>30658 02120</t>
  </si>
  <si>
    <t xml:space="preserve">Tracey Harvey    </t>
  </si>
  <si>
    <t>Ontario II</t>
  </si>
  <si>
    <t>Class 10</t>
  </si>
  <si>
    <t>CHARLES OWEN</t>
  </si>
  <si>
    <t>Advanced Medium 92 Winter Qualifier</t>
  </si>
  <si>
    <t xml:space="preserve">Richard Black </t>
  </si>
  <si>
    <t>High Hoes Sigismund</t>
  </si>
  <si>
    <t>46957 04129</t>
  </si>
  <si>
    <t>Joanne Ivimey</t>
  </si>
  <si>
    <t>Archemedes</t>
  </si>
  <si>
    <t>Susanna Halonen</t>
  </si>
  <si>
    <t>Orlando Metodo</t>
  </si>
  <si>
    <t>Class 11</t>
  </si>
  <si>
    <t>A105  360
PSG   380</t>
  </si>
  <si>
    <t>PYO Any FEI Test</t>
  </si>
  <si>
    <t>A105</t>
  </si>
  <si>
    <t>Vlada Barratt</t>
  </si>
  <si>
    <t>Kalva</t>
  </si>
  <si>
    <t>HC</t>
  </si>
  <si>
    <t>Georgina Howard</t>
  </si>
  <si>
    <t>Bohigas 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</si>
</sst>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sz val="12"/>
      <color indexed="8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4"/>
      <name val="Calibri"/>
      <family val="2"/>
    </font>
    <font>
      <b/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/>
    </xf>
    <xf numFmtId="0" fontId="22" fillId="0" borderId="16" xfId="0" applyFont="1" applyBorder="1" applyAlignment="1">
      <alignment vertical="top"/>
    </xf>
    <xf numFmtId="0" fontId="23" fillId="0" borderId="17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0" fontId="21" fillId="0" borderId="13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2" fontId="21" fillId="0" borderId="13" xfId="0" applyNumberFormat="1" applyFont="1" applyBorder="1" applyAlignment="1" applyProtection="1">
      <alignment horizontal="center" vertical="top"/>
      <protection/>
    </xf>
    <xf numFmtId="2" fontId="21" fillId="0" borderId="16" xfId="0" applyNumberFormat="1" applyFont="1" applyBorder="1" applyAlignment="1" applyProtection="1">
      <alignment horizontal="center" vertical="top"/>
      <protection/>
    </xf>
    <xf numFmtId="0" fontId="26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0" fontId="28" fillId="0" borderId="11" xfId="0" applyFont="1" applyBorder="1" applyAlignment="1">
      <alignment horizontal="center" wrapText="1"/>
    </xf>
    <xf numFmtId="0" fontId="26" fillId="0" borderId="18" xfId="0" applyFont="1" applyBorder="1" applyAlignment="1">
      <alignment vertical="top"/>
    </xf>
    <xf numFmtId="0" fontId="29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6" fillId="0" borderId="17" xfId="0" applyFont="1" applyBorder="1" applyAlignment="1">
      <alignment vertical="top"/>
    </xf>
    <xf numFmtId="0" fontId="26" fillId="0" borderId="11" xfId="0" applyFont="1" applyBorder="1" applyAlignment="1">
      <alignment vertical="top"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4" fillId="0" borderId="22" xfId="0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0" fontId="24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 vertical="top"/>
    </xf>
    <xf numFmtId="0" fontId="26" fillId="0" borderId="24" xfId="0" applyFont="1" applyBorder="1" applyAlignment="1">
      <alignment vertical="top"/>
    </xf>
    <xf numFmtId="0" fontId="24" fillId="0" borderId="25" xfId="0" applyFont="1" applyBorder="1" applyAlignment="1">
      <alignment horizontal="center" vertical="top"/>
    </xf>
    <xf numFmtId="0" fontId="24" fillId="0" borderId="26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4" fillId="0" borderId="28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top"/>
    </xf>
    <xf numFmtId="0" fontId="24" fillId="0" borderId="31" xfId="0" applyFont="1" applyBorder="1" applyAlignment="1">
      <alignment horizontal="left" vertical="top"/>
    </xf>
    <xf numFmtId="0" fontId="24" fillId="0" borderId="32" xfId="0" applyFont="1" applyBorder="1" applyAlignment="1">
      <alignment horizontal="center" vertical="top"/>
    </xf>
    <xf numFmtId="20" fontId="31" fillId="0" borderId="33" xfId="0" applyNumberFormat="1" applyFont="1" applyBorder="1" applyAlignment="1">
      <alignment/>
    </xf>
    <xf numFmtId="20" fontId="32" fillId="0" borderId="34" xfId="0" applyNumberFormat="1" applyFont="1" applyBorder="1" applyAlignment="1">
      <alignment/>
    </xf>
    <xf numFmtId="0" fontId="32" fillId="0" borderId="34" xfId="0" applyFont="1" applyBorder="1" applyAlignment="1">
      <alignment/>
    </xf>
    <xf numFmtId="0" fontId="26" fillId="0" borderId="34" xfId="0" applyFont="1" applyFill="1" applyBorder="1" applyAlignment="1">
      <alignment horizontal="center" wrapText="1"/>
    </xf>
    <xf numFmtId="1" fontId="26" fillId="0" borderId="34" xfId="0" applyNumberFormat="1" applyFont="1" applyFill="1" applyBorder="1" applyAlignment="1">
      <alignment horizontal="center"/>
    </xf>
    <xf numFmtId="0" fontId="26" fillId="0" borderId="34" xfId="0" applyFont="1" applyFill="1" applyBorder="1" applyAlignment="1">
      <alignment wrapText="1"/>
    </xf>
    <xf numFmtId="0" fontId="26" fillId="0" borderId="34" xfId="0" applyFont="1" applyFill="1" applyBorder="1" applyAlignment="1">
      <alignment horizontal="left" wrapText="1"/>
    </xf>
    <xf numFmtId="0" fontId="31" fillId="0" borderId="34" xfId="0" applyFont="1" applyBorder="1" applyAlignment="1">
      <alignment/>
    </xf>
    <xf numFmtId="2" fontId="31" fillId="0" borderId="34" xfId="0" applyNumberFormat="1" applyFont="1" applyBorder="1" applyAlignment="1">
      <alignment/>
    </xf>
    <xf numFmtId="0" fontId="33" fillId="0" borderId="34" xfId="0" applyFont="1" applyBorder="1" applyAlignment="1">
      <alignment horizontal="right"/>
    </xf>
    <xf numFmtId="0" fontId="33" fillId="0" borderId="34" xfId="0" applyFont="1" applyBorder="1" applyAlignment="1">
      <alignment/>
    </xf>
    <xf numFmtId="0" fontId="34" fillId="0" borderId="35" xfId="0" applyFont="1" applyBorder="1" applyAlignment="1">
      <alignment/>
    </xf>
    <xf numFmtId="20" fontId="26" fillId="0" borderId="33" xfId="0" applyNumberFormat="1" applyFont="1" applyBorder="1" applyAlignment="1">
      <alignment/>
    </xf>
    <xf numFmtId="0" fontId="26" fillId="0" borderId="34" xfId="0" applyFont="1" applyBorder="1" applyAlignment="1">
      <alignment/>
    </xf>
    <xf numFmtId="0" fontId="35" fillId="0" borderId="34" xfId="0" applyFont="1" applyBorder="1" applyAlignment="1">
      <alignment horizontal="right"/>
    </xf>
    <xf numFmtId="0" fontId="35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32" fillId="0" borderId="0" xfId="0" applyFont="1" applyAlignment="1">
      <alignment/>
    </xf>
    <xf numFmtId="0" fontId="26" fillId="0" borderId="34" xfId="0" applyFont="1" applyFill="1" applyBorder="1" applyAlignment="1">
      <alignment/>
    </xf>
    <xf numFmtId="0" fontId="26" fillId="0" borderId="34" xfId="0" applyFont="1" applyFill="1" applyBorder="1" applyAlignment="1">
      <alignment horizontal="left"/>
    </xf>
    <xf numFmtId="0" fontId="26" fillId="0" borderId="34" xfId="0" applyFont="1" applyBorder="1" applyAlignment="1">
      <alignment horizontal="center" vertical="top"/>
    </xf>
    <xf numFmtId="1" fontId="26" fillId="0" borderId="34" xfId="0" applyNumberFormat="1" applyFont="1" applyBorder="1" applyAlignment="1">
      <alignment horizontal="center" vertical="top"/>
    </xf>
    <xf numFmtId="0" fontId="26" fillId="0" borderId="34" xfId="0" applyFont="1" applyBorder="1" applyAlignment="1">
      <alignment horizontal="left" wrapText="1"/>
    </xf>
    <xf numFmtId="0" fontId="26" fillId="0" borderId="34" xfId="0" applyFont="1" applyBorder="1" applyAlignment="1">
      <alignment wrapText="1"/>
    </xf>
    <xf numFmtId="2" fontId="26" fillId="0" borderId="34" xfId="0" applyNumberFormat="1" applyFont="1" applyBorder="1" applyAlignment="1">
      <alignment/>
    </xf>
    <xf numFmtId="0" fontId="36" fillId="0" borderId="34" xfId="0" applyFont="1" applyBorder="1" applyAlignment="1">
      <alignment horizontal="right"/>
    </xf>
    <xf numFmtId="0" fontId="3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20" fontId="31" fillId="0" borderId="25" xfId="0" applyNumberFormat="1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28" xfId="0" applyFont="1" applyBorder="1" applyAlignment="1">
      <alignment horizontal="center" vertical="top"/>
    </xf>
    <xf numFmtId="1" fontId="31" fillId="0" borderId="28" xfId="0" applyNumberFormat="1" applyFont="1" applyBorder="1" applyAlignment="1">
      <alignment horizontal="center" vertical="top"/>
    </xf>
    <xf numFmtId="0" fontId="31" fillId="0" borderId="28" xfId="0" applyFont="1" applyBorder="1" applyAlignment="1">
      <alignment horizontal="left"/>
    </xf>
    <xf numFmtId="2" fontId="31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right"/>
    </xf>
    <xf numFmtId="0" fontId="31" fillId="0" borderId="29" xfId="0" applyFont="1" applyBorder="1" applyAlignment="1">
      <alignment/>
    </xf>
    <xf numFmtId="2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34" xfId="0" applyFont="1" applyBorder="1" applyAlignment="1">
      <alignment/>
    </xf>
    <xf numFmtId="1" fontId="31" fillId="0" borderId="34" xfId="0" applyNumberFormat="1" applyFont="1" applyBorder="1" applyAlignment="1">
      <alignment/>
    </xf>
    <xf numFmtId="0" fontId="31" fillId="0" borderId="34" xfId="0" applyFont="1" applyBorder="1" applyAlignment="1">
      <alignment horizontal="center" vertical="top"/>
    </xf>
    <xf numFmtId="1" fontId="31" fillId="0" borderId="34" xfId="0" applyNumberFormat="1" applyFont="1" applyBorder="1" applyAlignment="1">
      <alignment horizontal="center" vertical="top"/>
    </xf>
    <xf numFmtId="0" fontId="31" fillId="0" borderId="34" xfId="0" applyFont="1" applyBorder="1" applyAlignment="1">
      <alignment wrapText="1"/>
    </xf>
    <xf numFmtId="0" fontId="31" fillId="0" borderId="34" xfId="0" applyFont="1" applyBorder="1" applyAlignment="1">
      <alignment horizontal="left" wrapText="1"/>
    </xf>
    <xf numFmtId="0" fontId="31" fillId="0" borderId="34" xfId="0" applyFont="1" applyBorder="1" applyAlignment="1">
      <alignment horizontal="left"/>
    </xf>
    <xf numFmtId="0" fontId="26" fillId="0" borderId="0" xfId="0" applyFont="1" applyAlignment="1">
      <alignment/>
    </xf>
    <xf numFmtId="20" fontId="38" fillId="0" borderId="34" xfId="0" applyNumberFormat="1" applyFont="1" applyBorder="1" applyAlignment="1">
      <alignment/>
    </xf>
    <xf numFmtId="0" fontId="38" fillId="0" borderId="34" xfId="0" applyFont="1" applyBorder="1" applyAlignment="1">
      <alignment/>
    </xf>
    <xf numFmtId="0" fontId="31" fillId="0" borderId="36" xfId="0" applyFont="1" applyBorder="1" applyAlignment="1">
      <alignment/>
    </xf>
    <xf numFmtId="0" fontId="33" fillId="0" borderId="36" xfId="0" applyFont="1" applyBorder="1" applyAlignment="1">
      <alignment horizontal="right"/>
    </xf>
    <xf numFmtId="0" fontId="34" fillId="0" borderId="37" xfId="0" applyFont="1" applyBorder="1" applyAlignment="1">
      <alignment/>
    </xf>
    <xf numFmtId="0" fontId="26" fillId="0" borderId="34" xfId="0" applyFont="1" applyBorder="1" applyAlignment="1">
      <alignment horizontal="center" wrapText="1"/>
    </xf>
    <xf numFmtId="1" fontId="26" fillId="0" borderId="34" xfId="0" applyNumberFormat="1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39" fillId="0" borderId="34" xfId="0" applyFont="1" applyFill="1" applyBorder="1" applyAlignment="1">
      <alignment horizontal="left"/>
    </xf>
    <xf numFmtId="0" fontId="31" fillId="0" borderId="28" xfId="0" applyFont="1" applyBorder="1" applyAlignment="1">
      <alignment horizontal="left" wrapText="1"/>
    </xf>
    <xf numFmtId="20" fontId="38" fillId="0" borderId="34" xfId="0" applyNumberFormat="1" applyFont="1" applyFill="1" applyBorder="1" applyAlignment="1">
      <alignment/>
    </xf>
    <xf numFmtId="0" fontId="38" fillId="0" borderId="34" xfId="0" applyFont="1" applyFill="1" applyBorder="1" applyAlignment="1">
      <alignment/>
    </xf>
    <xf numFmtId="0" fontId="40" fillId="0" borderId="34" xfId="0" applyFont="1" applyBorder="1" applyAlignment="1">
      <alignment/>
    </xf>
    <xf numFmtId="20" fontId="31" fillId="0" borderId="38" xfId="0" applyNumberFormat="1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27" xfId="0" applyFont="1" applyBorder="1" applyAlignment="1">
      <alignment horizontal="center" vertical="top"/>
    </xf>
    <xf numFmtId="1" fontId="31" fillId="0" borderId="27" xfId="0" applyNumberFormat="1" applyFont="1" applyBorder="1" applyAlignment="1">
      <alignment horizontal="center" vertical="top"/>
    </xf>
    <xf numFmtId="0" fontId="31" fillId="0" borderId="27" xfId="0" applyFont="1" applyBorder="1" applyAlignment="1">
      <alignment horizontal="left" wrapText="1"/>
    </xf>
    <xf numFmtId="2" fontId="31" fillId="0" borderId="27" xfId="0" applyNumberFormat="1" applyFont="1" applyBorder="1" applyAlignment="1">
      <alignment/>
    </xf>
    <xf numFmtId="0" fontId="37" fillId="0" borderId="27" xfId="0" applyFont="1" applyBorder="1" applyAlignment="1">
      <alignment horizontal="right"/>
    </xf>
    <xf numFmtId="0" fontId="31" fillId="0" borderId="39" xfId="0" applyFont="1" applyBorder="1" applyAlignment="1">
      <alignment/>
    </xf>
    <xf numFmtId="0" fontId="30" fillId="0" borderId="0" xfId="0" applyFont="1" applyFill="1" applyBorder="1" applyAlignment="1">
      <alignment wrapText="1"/>
    </xf>
    <xf numFmtId="0" fontId="26" fillId="0" borderId="34" xfId="0" applyFont="1" applyFill="1" applyBorder="1" applyAlignment="1">
      <alignment horizontal="center" vertical="top" wrapText="1"/>
    </xf>
    <xf numFmtId="0" fontId="33" fillId="0" borderId="34" xfId="0" applyFont="1" applyFill="1" applyBorder="1" applyAlignment="1">
      <alignment horizontal="right"/>
    </xf>
    <xf numFmtId="0" fontId="26" fillId="0" borderId="3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1" fontId="31" fillId="0" borderId="0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left" wrapText="1"/>
    </xf>
    <xf numFmtId="2" fontId="31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24" fillId="0" borderId="24" xfId="0" applyFont="1" applyBorder="1" applyAlignment="1">
      <alignment vertical="top"/>
    </xf>
    <xf numFmtId="0" fontId="41" fillId="0" borderId="34" xfId="0" applyFont="1" applyBorder="1" applyAlignment="1">
      <alignment/>
    </xf>
    <xf numFmtId="0" fontId="26" fillId="0" borderId="34" xfId="0" applyFont="1" applyBorder="1" applyAlignment="1">
      <alignment/>
    </xf>
    <xf numFmtId="0" fontId="42" fillId="0" borderId="34" xfId="0" applyFont="1" applyBorder="1" applyAlignment="1">
      <alignment/>
    </xf>
    <xf numFmtId="0" fontId="43" fillId="0" borderId="34" xfId="0" applyFont="1" applyBorder="1" applyAlignment="1">
      <alignment/>
    </xf>
    <xf numFmtId="0" fontId="31" fillId="0" borderId="28" xfId="0" applyFont="1" applyBorder="1" applyAlignment="1">
      <alignment wrapText="1"/>
    </xf>
    <xf numFmtId="0" fontId="31" fillId="0" borderId="27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tabSelected="1" zoomScale="90" zoomScaleNormal="90" workbookViewId="0" topLeftCell="A1">
      <selection activeCell="A1" sqref="A1:G1"/>
    </sheetView>
  </sheetViews>
  <sheetFormatPr defaultColWidth="9.140625" defaultRowHeight="15"/>
  <cols>
    <col min="1" max="1" width="1.28515625" style="0" customWidth="1"/>
    <col min="2" max="2" width="7.421875" style="0" bestFit="1" customWidth="1"/>
    <col min="3" max="3" width="6.421875" style="0" bestFit="1" customWidth="1"/>
    <col min="4" max="4" width="5.8515625" style="0" bestFit="1" customWidth="1"/>
    <col min="5" max="5" width="7.57421875" style="0" bestFit="1" customWidth="1"/>
    <col min="6" max="6" width="22.140625" style="0" bestFit="1" customWidth="1"/>
    <col min="7" max="7" width="11.140625" style="0" bestFit="1" customWidth="1"/>
    <col min="8" max="8" width="26.7109375" style="0" customWidth="1"/>
    <col min="9" max="9" width="14.140625" style="0" bestFit="1" customWidth="1"/>
    <col min="10" max="14" width="8.7109375" style="0" customWidth="1"/>
    <col min="15" max="19" width="5.7109375" style="0" customWidth="1"/>
  </cols>
  <sheetData>
    <row r="1" spans="1:19" ht="26.25" thickBot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7"/>
      <c r="R1" s="8">
        <v>3</v>
      </c>
      <c r="S1" s="9">
        <v>3</v>
      </c>
    </row>
    <row r="2" spans="1:19" ht="20.25" thickBot="1">
      <c r="A2" s="10" t="s">
        <v>3</v>
      </c>
      <c r="B2" s="11"/>
      <c r="C2" s="11"/>
      <c r="D2" s="11"/>
      <c r="E2" s="11"/>
      <c r="F2" s="11"/>
      <c r="G2" s="11"/>
      <c r="H2" s="12"/>
      <c r="I2" s="13" t="s">
        <v>4</v>
      </c>
      <c r="J2" s="14" t="s">
        <v>5</v>
      </c>
      <c r="K2" s="14"/>
      <c r="L2" s="14"/>
      <c r="M2" s="14"/>
      <c r="N2" s="15"/>
      <c r="O2" s="16" t="s">
        <v>6</v>
      </c>
      <c r="P2" s="17"/>
      <c r="Q2" s="18"/>
      <c r="R2" s="19">
        <f>SUM(N10:N13)/S1</f>
        <v>62.31884057971015</v>
      </c>
      <c r="S2" s="20"/>
    </row>
    <row r="3" spans="1:19" ht="19.5" thickBot="1">
      <c r="A3" s="10" t="s">
        <v>7</v>
      </c>
      <c r="B3" s="11"/>
      <c r="C3" s="11"/>
      <c r="D3" s="11"/>
      <c r="E3" s="11"/>
      <c r="F3" s="11"/>
      <c r="G3" s="11"/>
      <c r="H3" s="12"/>
      <c r="I3" s="21" t="s">
        <v>8</v>
      </c>
      <c r="J3" s="14" t="s">
        <v>9</v>
      </c>
      <c r="K3" s="14"/>
      <c r="L3" s="14"/>
      <c r="M3" s="14"/>
      <c r="N3" s="22"/>
      <c r="O3" s="22"/>
      <c r="P3" s="23"/>
      <c r="Q3" s="24">
        <v>230</v>
      </c>
      <c r="R3" s="24"/>
      <c r="S3" s="25"/>
    </row>
    <row r="4" spans="1:19" ht="19.5">
      <c r="A4" s="26" t="s">
        <v>10</v>
      </c>
      <c r="B4" s="27"/>
      <c r="C4" s="27"/>
      <c r="D4" s="27"/>
      <c r="E4" s="27"/>
      <c r="F4" s="27"/>
      <c r="G4" s="28"/>
      <c r="H4" s="29"/>
      <c r="I4" s="29"/>
      <c r="J4" s="30" t="s">
        <v>11</v>
      </c>
      <c r="K4" s="30"/>
      <c r="L4" s="30"/>
      <c r="M4" s="30"/>
      <c r="N4" s="31"/>
      <c r="O4" s="32"/>
      <c r="P4" s="32"/>
      <c r="Q4" s="33"/>
      <c r="R4" s="33"/>
      <c r="S4" s="25"/>
    </row>
    <row r="5" spans="1:19" ht="20.25" thickBot="1">
      <c r="A5" s="34" t="s">
        <v>12</v>
      </c>
      <c r="B5" s="35"/>
      <c r="C5" s="35"/>
      <c r="D5" s="35"/>
      <c r="E5" s="35"/>
      <c r="F5" s="35"/>
      <c r="G5" s="36"/>
      <c r="H5" s="29"/>
      <c r="I5" s="37"/>
      <c r="J5" s="37"/>
      <c r="K5" s="37"/>
      <c r="L5" s="37"/>
      <c r="M5" s="37"/>
      <c r="N5" s="37"/>
      <c r="O5" s="37"/>
      <c r="P5" s="37"/>
      <c r="Q5" s="33"/>
      <c r="R5" s="33"/>
      <c r="S5" s="25"/>
    </row>
    <row r="6" spans="1:19" ht="16.5" thickBot="1">
      <c r="A6" s="38"/>
      <c r="B6" s="37"/>
      <c r="C6" s="39"/>
      <c r="D6" s="37"/>
      <c r="E6" s="37"/>
      <c r="F6" s="37"/>
      <c r="G6" s="37"/>
      <c r="H6" s="37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</row>
    <row r="7" spans="1:19" ht="15.75">
      <c r="A7" s="42" t="s">
        <v>13</v>
      </c>
      <c r="B7" s="42" t="s">
        <v>14</v>
      </c>
      <c r="C7" s="43" t="s">
        <v>15</v>
      </c>
      <c r="D7" s="43" t="s">
        <v>16</v>
      </c>
      <c r="E7" s="43" t="s">
        <v>17</v>
      </c>
      <c r="F7" s="44" t="s">
        <v>18</v>
      </c>
      <c r="G7" s="44" t="s">
        <v>18</v>
      </c>
      <c r="H7" s="44" t="s">
        <v>19</v>
      </c>
      <c r="I7" s="44" t="s">
        <v>19</v>
      </c>
      <c r="J7" s="43" t="s">
        <v>20</v>
      </c>
      <c r="K7" s="43" t="s">
        <v>20</v>
      </c>
      <c r="L7" s="43" t="s">
        <v>20</v>
      </c>
      <c r="M7" s="43" t="s">
        <v>21</v>
      </c>
      <c r="N7" s="43" t="s">
        <v>22</v>
      </c>
      <c r="O7" s="45" t="s">
        <v>23</v>
      </c>
      <c r="P7" s="45"/>
      <c r="Q7" s="45"/>
      <c r="R7" s="45"/>
      <c r="S7" s="46"/>
    </row>
    <row r="8" spans="1:19" ht="16.5" thickBot="1">
      <c r="A8" s="47"/>
      <c r="B8" s="47"/>
      <c r="C8" s="48"/>
      <c r="D8" s="49" t="s">
        <v>13</v>
      </c>
      <c r="E8" s="50"/>
      <c r="F8" s="51" t="s">
        <v>13</v>
      </c>
      <c r="G8" s="52" t="s">
        <v>24</v>
      </c>
      <c r="H8" s="51" t="s">
        <v>13</v>
      </c>
      <c r="I8" s="52" t="s">
        <v>24</v>
      </c>
      <c r="J8" s="50" t="s">
        <v>25</v>
      </c>
      <c r="K8" s="50" t="s">
        <v>26</v>
      </c>
      <c r="L8" s="50" t="s">
        <v>27</v>
      </c>
      <c r="M8" s="50" t="s">
        <v>13</v>
      </c>
      <c r="N8" s="50"/>
      <c r="O8" s="50" t="s">
        <v>28</v>
      </c>
      <c r="P8" s="50" t="s">
        <v>29</v>
      </c>
      <c r="Q8" s="50" t="s">
        <v>30</v>
      </c>
      <c r="R8" s="50" t="s">
        <v>27</v>
      </c>
      <c r="S8" s="53"/>
    </row>
    <row r="9" spans="1:19" ht="4.5" customHeight="1">
      <c r="A9" s="54"/>
      <c r="B9" s="55"/>
      <c r="C9" s="55"/>
      <c r="D9" s="55"/>
      <c r="E9" s="56"/>
      <c r="F9" s="56"/>
      <c r="G9" s="56"/>
      <c r="H9" s="56"/>
      <c r="I9" s="55"/>
      <c r="J9" s="55"/>
      <c r="K9" s="55"/>
      <c r="L9" s="55"/>
      <c r="M9" s="55"/>
      <c r="N9" s="55"/>
      <c r="O9" s="55"/>
      <c r="P9" s="55"/>
      <c r="Q9" s="55"/>
      <c r="R9" s="55"/>
      <c r="S9" s="57"/>
    </row>
    <row r="10" spans="1:19" ht="27" customHeight="1">
      <c r="A10" s="58"/>
      <c r="B10" s="59">
        <v>0.399305555555556</v>
      </c>
      <c r="C10" s="60"/>
      <c r="D10" s="61" t="s">
        <v>31</v>
      </c>
      <c r="E10" s="62">
        <v>433</v>
      </c>
      <c r="F10" s="63" t="s">
        <v>32</v>
      </c>
      <c r="G10" s="64">
        <v>325961</v>
      </c>
      <c r="H10" s="63" t="s">
        <v>33</v>
      </c>
      <c r="I10" s="64"/>
      <c r="J10" s="65"/>
      <c r="K10" s="65">
        <v>153</v>
      </c>
      <c r="L10" s="65"/>
      <c r="M10" s="65">
        <v>54</v>
      </c>
      <c r="N10" s="66">
        <f>SUM(J10:L10)/2.3</f>
        <v>66.52173913043478</v>
      </c>
      <c r="O10" s="67">
        <v>1</v>
      </c>
      <c r="P10" s="68"/>
      <c r="Q10" s="67">
        <v>1</v>
      </c>
      <c r="R10" s="68"/>
      <c r="S10" s="69">
        <v>10</v>
      </c>
    </row>
    <row r="11" spans="1:19" s="75" customFormat="1" ht="27" customHeight="1">
      <c r="A11" s="70"/>
      <c r="B11" s="59">
        <v>0.423611111111111</v>
      </c>
      <c r="C11" s="60"/>
      <c r="D11" s="61" t="s">
        <v>31</v>
      </c>
      <c r="E11" s="62">
        <v>962</v>
      </c>
      <c r="F11" s="64" t="s">
        <v>34</v>
      </c>
      <c r="G11" s="64">
        <v>286532</v>
      </c>
      <c r="H11" s="64" t="s">
        <v>35</v>
      </c>
      <c r="I11" s="64">
        <v>52772</v>
      </c>
      <c r="J11" s="71"/>
      <c r="K11" s="71">
        <v>144</v>
      </c>
      <c r="L11" s="71"/>
      <c r="M11" s="71">
        <v>50</v>
      </c>
      <c r="N11" s="66">
        <f>SUM(J11:L11)/2.3</f>
        <v>62.60869565217392</v>
      </c>
      <c r="O11" s="72">
        <v>2</v>
      </c>
      <c r="P11" s="73"/>
      <c r="Q11" s="72">
        <v>2</v>
      </c>
      <c r="R11" s="73"/>
      <c r="S11" s="74">
        <v>9</v>
      </c>
    </row>
    <row r="12" spans="1:19" ht="27" customHeight="1">
      <c r="A12" s="58"/>
      <c r="B12" s="59">
        <v>0.409027777777778</v>
      </c>
      <c r="C12" s="60"/>
      <c r="D12" s="61" t="s">
        <v>31</v>
      </c>
      <c r="E12" s="62">
        <v>91</v>
      </c>
      <c r="F12" s="76" t="s">
        <v>36</v>
      </c>
      <c r="G12" s="77">
        <v>148113</v>
      </c>
      <c r="H12" s="76" t="s">
        <v>37</v>
      </c>
      <c r="I12" s="77"/>
      <c r="J12" s="65"/>
      <c r="K12" s="65">
        <v>133</v>
      </c>
      <c r="L12" s="65"/>
      <c r="M12" s="65">
        <v>46</v>
      </c>
      <c r="N12" s="66">
        <f>SUM(J12:L12)/2.3</f>
        <v>57.82608695652174</v>
      </c>
      <c r="O12" s="67">
        <v>3</v>
      </c>
      <c r="P12" s="68"/>
      <c r="Q12" s="67">
        <v>3</v>
      </c>
      <c r="R12" s="68"/>
      <c r="S12" s="69">
        <v>8</v>
      </c>
    </row>
    <row r="13" spans="1:19" s="75" customFormat="1" ht="15.75">
      <c r="A13" s="70"/>
      <c r="B13" s="59">
        <v>0.4284722222222222</v>
      </c>
      <c r="C13" s="78"/>
      <c r="D13" s="79"/>
      <c r="E13" s="80"/>
      <c r="F13" s="80" t="s">
        <v>38</v>
      </c>
      <c r="G13" s="81"/>
      <c r="H13" s="81"/>
      <c r="I13" s="80"/>
      <c r="J13" s="71"/>
      <c r="K13" s="71"/>
      <c r="L13" s="71"/>
      <c r="M13" s="71"/>
      <c r="N13" s="82"/>
      <c r="O13" s="83"/>
      <c r="P13" s="84"/>
      <c r="Q13" s="83"/>
      <c r="R13" s="84"/>
      <c r="S13" s="85"/>
    </row>
    <row r="14" spans="1:19" ht="6.75" customHeight="1" thickBot="1">
      <c r="A14" s="86"/>
      <c r="B14" s="87"/>
      <c r="C14" s="88"/>
      <c r="D14" s="89"/>
      <c r="E14" s="87"/>
      <c r="F14" s="87"/>
      <c r="G14" s="87"/>
      <c r="H14" s="87"/>
      <c r="I14" s="90"/>
      <c r="J14" s="87"/>
      <c r="K14" s="87"/>
      <c r="L14" s="87"/>
      <c r="M14" s="87"/>
      <c r="N14" s="91"/>
      <c r="O14" s="92"/>
      <c r="P14" s="92"/>
      <c r="Q14" s="92"/>
      <c r="R14" s="92"/>
      <c r="S14" s="93"/>
    </row>
    <row r="15" spans="1:19" ht="16.5" thickBot="1">
      <c r="A15" s="94"/>
      <c r="B15" s="95"/>
      <c r="C15" s="95"/>
      <c r="D15" s="95"/>
      <c r="E15" s="96"/>
      <c r="F15" s="96"/>
      <c r="G15" s="95"/>
      <c r="H15" s="95"/>
      <c r="I15" s="95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26.25" thickBot="1">
      <c r="A16" s="1" t="s">
        <v>0</v>
      </c>
      <c r="B16" s="2"/>
      <c r="C16" s="2"/>
      <c r="D16" s="2"/>
      <c r="E16" s="2"/>
      <c r="F16" s="2"/>
      <c r="G16" s="2"/>
      <c r="H16" s="3"/>
      <c r="I16" s="4" t="s">
        <v>1</v>
      </c>
      <c r="J16" s="4"/>
      <c r="K16" s="4"/>
      <c r="L16" s="4"/>
      <c r="M16" s="4"/>
      <c r="N16" s="5"/>
      <c r="O16" s="6" t="s">
        <v>2</v>
      </c>
      <c r="P16" s="7"/>
      <c r="Q16" s="7"/>
      <c r="R16" s="8">
        <v>4</v>
      </c>
      <c r="S16" s="9">
        <v>4</v>
      </c>
    </row>
    <row r="17" spans="1:19" ht="20.25" thickBot="1">
      <c r="A17" s="10" t="s">
        <v>3</v>
      </c>
      <c r="B17" s="11"/>
      <c r="C17" s="11"/>
      <c r="D17" s="11"/>
      <c r="E17" s="11"/>
      <c r="F17" s="11"/>
      <c r="G17" s="11"/>
      <c r="H17" s="12"/>
      <c r="I17" s="13" t="s">
        <v>4</v>
      </c>
      <c r="J17" s="14" t="s">
        <v>39</v>
      </c>
      <c r="K17" s="14"/>
      <c r="L17" s="14"/>
      <c r="M17" s="14"/>
      <c r="N17" s="15"/>
      <c r="O17" s="16" t="s">
        <v>6</v>
      </c>
      <c r="P17" s="17"/>
      <c r="Q17" s="18"/>
      <c r="R17" s="19">
        <f>SUM(N25:N29)/S16</f>
        <v>62.72727272727272</v>
      </c>
      <c r="S17" s="20"/>
    </row>
    <row r="18" spans="1:19" ht="19.5" thickBot="1">
      <c r="A18" s="10" t="s">
        <v>40</v>
      </c>
      <c r="B18" s="11"/>
      <c r="C18" s="11"/>
      <c r="D18" s="11"/>
      <c r="E18" s="11"/>
      <c r="F18" s="11"/>
      <c r="G18" s="11"/>
      <c r="H18" s="12"/>
      <c r="I18" s="21" t="s">
        <v>8</v>
      </c>
      <c r="J18" s="14" t="s">
        <v>41</v>
      </c>
      <c r="K18" s="14"/>
      <c r="L18" s="14"/>
      <c r="M18" s="14"/>
      <c r="N18" s="22"/>
      <c r="O18" s="22"/>
      <c r="P18" s="23"/>
      <c r="Q18" s="24">
        <v>220</v>
      </c>
      <c r="R18" s="24"/>
      <c r="S18" s="25"/>
    </row>
    <row r="19" spans="1:19" ht="19.5">
      <c r="A19" s="26" t="s">
        <v>10</v>
      </c>
      <c r="B19" s="27"/>
      <c r="C19" s="27"/>
      <c r="D19" s="27"/>
      <c r="E19" s="27"/>
      <c r="F19" s="27"/>
      <c r="G19" s="28"/>
      <c r="H19" s="29"/>
      <c r="I19" s="29"/>
      <c r="J19" s="30" t="s">
        <v>42</v>
      </c>
      <c r="K19" s="30"/>
      <c r="L19" s="30"/>
      <c r="M19" s="30"/>
      <c r="N19" s="31"/>
      <c r="O19" s="32"/>
      <c r="P19" s="32"/>
      <c r="Q19" s="33"/>
      <c r="R19" s="33"/>
      <c r="S19" s="25"/>
    </row>
    <row r="20" spans="1:19" ht="20.25" thickBot="1">
      <c r="A20" s="34" t="s">
        <v>43</v>
      </c>
      <c r="B20" s="35"/>
      <c r="C20" s="35"/>
      <c r="D20" s="35"/>
      <c r="E20" s="35"/>
      <c r="F20" s="35"/>
      <c r="G20" s="36"/>
      <c r="H20" s="29"/>
      <c r="I20" s="37"/>
      <c r="J20" s="37"/>
      <c r="K20" s="37"/>
      <c r="L20" s="37"/>
      <c r="M20" s="37"/>
      <c r="N20" s="37"/>
      <c r="O20" s="37"/>
      <c r="P20" s="37"/>
      <c r="Q20" s="33"/>
      <c r="R20" s="33"/>
      <c r="S20" s="25"/>
    </row>
    <row r="21" spans="1:19" ht="16.5" thickBot="1">
      <c r="A21" s="38"/>
      <c r="B21" s="37"/>
      <c r="C21" s="39"/>
      <c r="D21" s="37"/>
      <c r="E21" s="37"/>
      <c r="F21" s="37"/>
      <c r="G21" s="37"/>
      <c r="H21" s="37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</row>
    <row r="22" spans="1:19" ht="15.75">
      <c r="A22" s="42" t="s">
        <v>13</v>
      </c>
      <c r="B22" s="42" t="s">
        <v>14</v>
      </c>
      <c r="C22" s="43" t="s">
        <v>15</v>
      </c>
      <c r="D22" s="43" t="s">
        <v>16</v>
      </c>
      <c r="E22" s="43" t="s">
        <v>17</v>
      </c>
      <c r="F22" s="44" t="s">
        <v>18</v>
      </c>
      <c r="G22" s="44" t="s">
        <v>18</v>
      </c>
      <c r="H22" s="44" t="s">
        <v>19</v>
      </c>
      <c r="I22" s="44" t="s">
        <v>19</v>
      </c>
      <c r="J22" s="43" t="s">
        <v>20</v>
      </c>
      <c r="K22" s="43" t="s">
        <v>20</v>
      </c>
      <c r="L22" s="43" t="s">
        <v>20</v>
      </c>
      <c r="M22" s="43" t="s">
        <v>21</v>
      </c>
      <c r="N22" s="43" t="s">
        <v>22</v>
      </c>
      <c r="O22" s="45" t="s">
        <v>23</v>
      </c>
      <c r="P22" s="45"/>
      <c r="Q22" s="45"/>
      <c r="R22" s="45"/>
      <c r="S22" s="46"/>
    </row>
    <row r="23" spans="1:19" ht="16.5" thickBot="1">
      <c r="A23" s="47"/>
      <c r="B23" s="47"/>
      <c r="C23" s="48"/>
      <c r="D23" s="49" t="s">
        <v>13</v>
      </c>
      <c r="E23" s="50"/>
      <c r="F23" s="51" t="s">
        <v>13</v>
      </c>
      <c r="G23" s="52" t="s">
        <v>24</v>
      </c>
      <c r="H23" s="51" t="s">
        <v>13</v>
      </c>
      <c r="I23" s="52" t="s">
        <v>24</v>
      </c>
      <c r="J23" s="50" t="s">
        <v>25</v>
      </c>
      <c r="K23" s="50" t="s">
        <v>26</v>
      </c>
      <c r="L23" s="50" t="s">
        <v>27</v>
      </c>
      <c r="M23" s="50" t="s">
        <v>13</v>
      </c>
      <c r="N23" s="50"/>
      <c r="O23" s="50" t="s">
        <v>28</v>
      </c>
      <c r="P23" s="50" t="s">
        <v>29</v>
      </c>
      <c r="Q23" s="50" t="s">
        <v>30</v>
      </c>
      <c r="R23" s="50" t="s">
        <v>27</v>
      </c>
      <c r="S23" s="53"/>
    </row>
    <row r="24" spans="1:19" ht="5.25" customHeight="1">
      <c r="A24" s="54"/>
      <c r="B24" s="55"/>
      <c r="C24" s="55"/>
      <c r="D24" s="55"/>
      <c r="E24" s="56"/>
      <c r="F24" s="56"/>
      <c r="G24" s="56"/>
      <c r="H24" s="56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7"/>
    </row>
    <row r="25" spans="1:19" ht="27.75" customHeight="1">
      <c r="A25" s="58"/>
      <c r="B25" s="59">
        <v>0.394444444444445</v>
      </c>
      <c r="C25" s="60"/>
      <c r="D25" s="61" t="s">
        <v>31</v>
      </c>
      <c r="E25" s="62">
        <v>605</v>
      </c>
      <c r="F25" s="64" t="s">
        <v>44</v>
      </c>
      <c r="G25" s="64">
        <v>400883</v>
      </c>
      <c r="H25" s="64" t="s">
        <v>45</v>
      </c>
      <c r="I25" s="64">
        <v>56901</v>
      </c>
      <c r="J25" s="97"/>
      <c r="K25" s="97">
        <v>148</v>
      </c>
      <c r="L25" s="97"/>
      <c r="M25" s="98">
        <v>54</v>
      </c>
      <c r="N25" s="66">
        <f>SUM(J25:L25)/2.2</f>
        <v>67.27272727272727</v>
      </c>
      <c r="O25" s="67">
        <v>1</v>
      </c>
      <c r="P25" s="67"/>
      <c r="Q25" s="67">
        <v>1</v>
      </c>
      <c r="R25" s="67"/>
      <c r="S25" s="69">
        <v>10</v>
      </c>
    </row>
    <row r="26" spans="1:19" ht="27.75" customHeight="1">
      <c r="A26" s="58"/>
      <c r="B26" s="59">
        <v>0.399305555555556</v>
      </c>
      <c r="C26" s="60"/>
      <c r="D26" s="61" t="s">
        <v>31</v>
      </c>
      <c r="E26" s="62">
        <v>962</v>
      </c>
      <c r="F26" s="64" t="s">
        <v>34</v>
      </c>
      <c r="G26" s="64">
        <v>286532</v>
      </c>
      <c r="H26" s="64" t="s">
        <v>35</v>
      </c>
      <c r="I26" s="64">
        <v>52772</v>
      </c>
      <c r="J26" s="97"/>
      <c r="K26" s="97">
        <v>139</v>
      </c>
      <c r="L26" s="97"/>
      <c r="M26" s="98">
        <v>50</v>
      </c>
      <c r="N26" s="66">
        <f>SUM(J26:L26)/2.2</f>
        <v>63.18181818181818</v>
      </c>
      <c r="O26" s="67">
        <v>2</v>
      </c>
      <c r="P26" s="67"/>
      <c r="Q26" s="67">
        <v>2</v>
      </c>
      <c r="R26" s="67"/>
      <c r="S26" s="69">
        <v>9</v>
      </c>
    </row>
    <row r="27" spans="1:19" ht="27.75" customHeight="1">
      <c r="A27" s="58"/>
      <c r="B27" s="59">
        <v>0.375</v>
      </c>
      <c r="C27" s="60"/>
      <c r="D27" s="61" t="s">
        <v>31</v>
      </c>
      <c r="E27" s="62">
        <v>433</v>
      </c>
      <c r="F27" s="63" t="s">
        <v>32</v>
      </c>
      <c r="G27" s="64">
        <v>325961</v>
      </c>
      <c r="H27" s="63" t="s">
        <v>33</v>
      </c>
      <c r="I27" s="64"/>
      <c r="J27" s="97"/>
      <c r="K27" s="97">
        <v>137</v>
      </c>
      <c r="L27" s="97"/>
      <c r="M27" s="98">
        <v>50</v>
      </c>
      <c r="N27" s="66">
        <f>SUM(J27:L27)/2.2</f>
        <v>62.272727272727266</v>
      </c>
      <c r="O27" s="67">
        <v>3</v>
      </c>
      <c r="P27" s="67"/>
      <c r="Q27" s="67">
        <v>3</v>
      </c>
      <c r="R27" s="67"/>
      <c r="S27" s="69">
        <v>8</v>
      </c>
    </row>
    <row r="28" spans="1:19" ht="27.75" customHeight="1">
      <c r="A28" s="58"/>
      <c r="B28" s="59">
        <v>0.384722222222222</v>
      </c>
      <c r="C28" s="60"/>
      <c r="D28" s="61" t="s">
        <v>31</v>
      </c>
      <c r="E28" s="62">
        <v>91</v>
      </c>
      <c r="F28" s="76" t="s">
        <v>36</v>
      </c>
      <c r="G28" s="77">
        <v>148113</v>
      </c>
      <c r="H28" s="76" t="s">
        <v>37</v>
      </c>
      <c r="I28" s="77"/>
      <c r="J28" s="97"/>
      <c r="K28" s="97">
        <v>128</v>
      </c>
      <c r="L28" s="97"/>
      <c r="M28" s="98">
        <v>48</v>
      </c>
      <c r="N28" s="66">
        <f>SUM(J28:L28)/2.2</f>
        <v>58.18181818181818</v>
      </c>
      <c r="O28" s="67">
        <v>4</v>
      </c>
      <c r="P28" s="67"/>
      <c r="Q28" s="67">
        <v>4</v>
      </c>
      <c r="R28" s="67"/>
      <c r="S28" s="69">
        <v>7</v>
      </c>
    </row>
    <row r="29" spans="1:19" ht="15.75">
      <c r="A29" s="58"/>
      <c r="B29" s="59">
        <v>0.4041666666666666</v>
      </c>
      <c r="C29" s="99"/>
      <c r="D29" s="100"/>
      <c r="E29" s="101"/>
      <c r="F29" s="64" t="s">
        <v>38</v>
      </c>
      <c r="G29" s="102"/>
      <c r="H29" s="102"/>
      <c r="I29" s="103"/>
      <c r="J29" s="97"/>
      <c r="K29" s="97"/>
      <c r="L29" s="97"/>
      <c r="M29" s="98"/>
      <c r="N29" s="66"/>
      <c r="O29" s="67"/>
      <c r="P29" s="67"/>
      <c r="Q29" s="67"/>
      <c r="R29" s="67"/>
      <c r="S29" s="69"/>
    </row>
    <row r="30" spans="1:19" ht="5.25" customHeight="1" thickBo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91"/>
      <c r="O30" s="92"/>
      <c r="P30" s="92"/>
      <c r="Q30" s="92"/>
      <c r="R30" s="92"/>
      <c r="S30" s="93"/>
    </row>
    <row r="31" spans="1:19" ht="16.5" thickBo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ht="26.25" thickBot="1">
      <c r="A32" s="1" t="s">
        <v>0</v>
      </c>
      <c r="B32" s="2"/>
      <c r="C32" s="2"/>
      <c r="D32" s="2"/>
      <c r="E32" s="2"/>
      <c r="F32" s="2"/>
      <c r="G32" s="2"/>
      <c r="H32" s="3"/>
      <c r="I32" s="4" t="s">
        <v>1</v>
      </c>
      <c r="J32" s="4"/>
      <c r="K32" s="4"/>
      <c r="L32" s="4"/>
      <c r="M32" s="4"/>
      <c r="N32" s="5"/>
      <c r="O32" s="6" t="s">
        <v>2</v>
      </c>
      <c r="P32" s="7"/>
      <c r="Q32" s="7"/>
      <c r="R32" s="8">
        <v>9</v>
      </c>
      <c r="S32" s="9">
        <v>9</v>
      </c>
    </row>
    <row r="33" spans="1:19" ht="20.25" thickBot="1">
      <c r="A33" s="10" t="s">
        <v>3</v>
      </c>
      <c r="B33" s="11"/>
      <c r="C33" s="11"/>
      <c r="D33" s="11"/>
      <c r="E33" s="11"/>
      <c r="F33" s="11"/>
      <c r="G33" s="11"/>
      <c r="H33" s="12"/>
      <c r="I33" s="13" t="s">
        <v>4</v>
      </c>
      <c r="J33" s="14" t="s">
        <v>46</v>
      </c>
      <c r="K33" s="14"/>
      <c r="L33" s="14"/>
      <c r="M33" s="14"/>
      <c r="N33" s="15"/>
      <c r="O33" s="16" t="s">
        <v>6</v>
      </c>
      <c r="P33" s="17"/>
      <c r="Q33" s="18"/>
      <c r="R33" s="19">
        <f>SUM(N41:N50)/S32</f>
        <v>66.16858237547893</v>
      </c>
      <c r="S33" s="20"/>
    </row>
    <row r="34" spans="1:19" ht="19.5" thickBot="1">
      <c r="A34" s="10" t="s">
        <v>47</v>
      </c>
      <c r="B34" s="11"/>
      <c r="C34" s="11"/>
      <c r="D34" s="11"/>
      <c r="E34" s="11"/>
      <c r="F34" s="11"/>
      <c r="G34" s="11"/>
      <c r="H34" s="12"/>
      <c r="I34" s="21" t="s">
        <v>8</v>
      </c>
      <c r="J34" s="14" t="s">
        <v>41</v>
      </c>
      <c r="K34" s="14"/>
      <c r="L34" s="14"/>
      <c r="M34" s="14"/>
      <c r="N34" s="37"/>
      <c r="O34" s="22"/>
      <c r="P34" s="23"/>
      <c r="Q34" s="24">
        <v>290</v>
      </c>
      <c r="R34" s="24"/>
      <c r="S34" s="25"/>
    </row>
    <row r="35" spans="1:19" ht="19.5">
      <c r="A35" s="26" t="s">
        <v>48</v>
      </c>
      <c r="B35" s="27"/>
      <c r="C35" s="27"/>
      <c r="D35" s="27"/>
      <c r="E35" s="27"/>
      <c r="F35" s="27"/>
      <c r="G35" s="28"/>
      <c r="H35" s="29"/>
      <c r="I35" s="29"/>
      <c r="J35" s="30" t="s">
        <v>42</v>
      </c>
      <c r="K35" s="30"/>
      <c r="L35" s="30"/>
      <c r="M35" s="30"/>
      <c r="N35" s="31"/>
      <c r="O35" s="32"/>
      <c r="P35" s="32"/>
      <c r="Q35" s="33"/>
      <c r="R35" s="33"/>
      <c r="S35" s="25"/>
    </row>
    <row r="36" spans="1:19" ht="20.25" thickBot="1">
      <c r="A36" s="34" t="s">
        <v>49</v>
      </c>
      <c r="B36" s="35"/>
      <c r="C36" s="35"/>
      <c r="D36" s="35"/>
      <c r="E36" s="35"/>
      <c r="F36" s="35"/>
      <c r="G36" s="36"/>
      <c r="H36" s="29"/>
      <c r="I36" s="37"/>
      <c r="J36" s="37"/>
      <c r="K36" s="37"/>
      <c r="L36" s="37"/>
      <c r="M36" s="37"/>
      <c r="N36" s="37"/>
      <c r="O36" s="37"/>
      <c r="P36" s="37"/>
      <c r="Q36" s="33"/>
      <c r="R36" s="33"/>
      <c r="S36" s="25"/>
    </row>
    <row r="37" spans="1:19" ht="16.5" thickBot="1">
      <c r="A37" s="38"/>
      <c r="B37" s="37"/>
      <c r="C37" s="39"/>
      <c r="D37" s="37"/>
      <c r="E37" s="37"/>
      <c r="F37" s="37"/>
      <c r="G37" s="37"/>
      <c r="H37" s="37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</row>
    <row r="38" spans="1:19" ht="15.75">
      <c r="A38" s="42" t="s">
        <v>13</v>
      </c>
      <c r="B38" s="42" t="s">
        <v>14</v>
      </c>
      <c r="C38" s="43" t="s">
        <v>15</v>
      </c>
      <c r="D38" s="43" t="s">
        <v>16</v>
      </c>
      <c r="E38" s="43" t="s">
        <v>17</v>
      </c>
      <c r="F38" s="44" t="s">
        <v>18</v>
      </c>
      <c r="G38" s="44" t="s">
        <v>18</v>
      </c>
      <c r="H38" s="44" t="s">
        <v>19</v>
      </c>
      <c r="I38" s="44" t="s">
        <v>19</v>
      </c>
      <c r="J38" s="43" t="s">
        <v>20</v>
      </c>
      <c r="K38" s="43" t="s">
        <v>20</v>
      </c>
      <c r="L38" s="43" t="s">
        <v>20</v>
      </c>
      <c r="M38" s="43" t="s">
        <v>21</v>
      </c>
      <c r="N38" s="43" t="s">
        <v>22</v>
      </c>
      <c r="O38" s="45" t="s">
        <v>23</v>
      </c>
      <c r="P38" s="45"/>
      <c r="Q38" s="45"/>
      <c r="R38" s="45"/>
      <c r="S38" s="46"/>
    </row>
    <row r="39" spans="1:19" ht="16.5" thickBot="1">
      <c r="A39" s="47"/>
      <c r="B39" s="47"/>
      <c r="C39" s="48"/>
      <c r="D39" s="49" t="s">
        <v>13</v>
      </c>
      <c r="E39" s="50"/>
      <c r="F39" s="51" t="s">
        <v>13</v>
      </c>
      <c r="G39" s="52" t="s">
        <v>24</v>
      </c>
      <c r="H39" s="51" t="s">
        <v>13</v>
      </c>
      <c r="I39" s="52" t="s">
        <v>24</v>
      </c>
      <c r="J39" s="50" t="s">
        <v>29</v>
      </c>
      <c r="K39" s="50" t="s">
        <v>30</v>
      </c>
      <c r="L39" s="50" t="s">
        <v>27</v>
      </c>
      <c r="M39" s="50" t="s">
        <v>13</v>
      </c>
      <c r="N39" s="50"/>
      <c r="O39" s="50" t="s">
        <v>28</v>
      </c>
      <c r="P39" s="50" t="s">
        <v>29</v>
      </c>
      <c r="Q39" s="50" t="s">
        <v>30</v>
      </c>
      <c r="R39" s="50" t="s">
        <v>27</v>
      </c>
      <c r="S39" s="53" t="s">
        <v>50</v>
      </c>
    </row>
    <row r="40" spans="1:19" ht="5.25" customHeight="1">
      <c r="A40" s="54"/>
      <c r="B40" s="55"/>
      <c r="C40" s="55"/>
      <c r="D40" s="55"/>
      <c r="E40" s="56"/>
      <c r="F40" s="56"/>
      <c r="G40" s="56"/>
      <c r="H40" s="56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7"/>
    </row>
    <row r="41" spans="1:19" ht="27" customHeight="1">
      <c r="A41" s="58"/>
      <c r="B41" s="105">
        <v>0.472222222222223</v>
      </c>
      <c r="C41" s="106"/>
      <c r="D41" s="61" t="s">
        <v>51</v>
      </c>
      <c r="E41" s="62">
        <v>473</v>
      </c>
      <c r="F41" s="64" t="s">
        <v>52</v>
      </c>
      <c r="G41" s="64">
        <v>120162</v>
      </c>
      <c r="H41" s="64" t="s">
        <v>53</v>
      </c>
      <c r="I41" s="64" t="s">
        <v>54</v>
      </c>
      <c r="J41" s="97">
        <v>206</v>
      </c>
      <c r="K41" s="97"/>
      <c r="L41" s="97"/>
      <c r="M41" s="97">
        <v>56</v>
      </c>
      <c r="N41" s="66">
        <f aca="true" t="shared" si="0" ref="N41:N49">SUM(J41:L41)/2.9</f>
        <v>71.0344827586207</v>
      </c>
      <c r="O41" s="67">
        <v>1</v>
      </c>
      <c r="P41" s="67">
        <v>1</v>
      </c>
      <c r="Q41" s="67"/>
      <c r="R41" s="67"/>
      <c r="S41" s="69">
        <v>10</v>
      </c>
    </row>
    <row r="42" spans="1:19" ht="27" customHeight="1">
      <c r="A42" s="58"/>
      <c r="B42" s="105">
        <v>0.41875</v>
      </c>
      <c r="C42" s="106"/>
      <c r="D42" s="61" t="s">
        <v>55</v>
      </c>
      <c r="E42" s="62">
        <v>830</v>
      </c>
      <c r="F42" s="63" t="s">
        <v>56</v>
      </c>
      <c r="G42" s="64">
        <v>64173</v>
      </c>
      <c r="H42" s="63" t="s">
        <v>57</v>
      </c>
      <c r="I42" s="64">
        <v>4981805128</v>
      </c>
      <c r="J42" s="107"/>
      <c r="K42" s="107">
        <v>202</v>
      </c>
      <c r="L42" s="107"/>
      <c r="M42" s="107">
        <v>56</v>
      </c>
      <c r="N42" s="66">
        <f t="shared" si="0"/>
        <v>69.65517241379311</v>
      </c>
      <c r="O42" s="67">
        <v>2</v>
      </c>
      <c r="P42" s="108"/>
      <c r="Q42" s="67">
        <v>1</v>
      </c>
      <c r="R42" s="108"/>
      <c r="S42" s="109">
        <v>9</v>
      </c>
    </row>
    <row r="43" spans="1:19" ht="27" customHeight="1">
      <c r="A43" s="58"/>
      <c r="B43" s="105">
        <v>0.413888888888889</v>
      </c>
      <c r="C43" s="106"/>
      <c r="D43" s="110" t="s">
        <v>51</v>
      </c>
      <c r="E43" s="111">
        <v>302</v>
      </c>
      <c r="F43" s="81" t="s">
        <v>58</v>
      </c>
      <c r="G43" s="64">
        <v>37001</v>
      </c>
      <c r="H43" s="81" t="s">
        <v>59</v>
      </c>
      <c r="I43" s="64">
        <v>52033</v>
      </c>
      <c r="J43" s="107">
        <v>199</v>
      </c>
      <c r="K43" s="107"/>
      <c r="L43" s="107"/>
      <c r="M43" s="107">
        <v>56</v>
      </c>
      <c r="N43" s="66">
        <f t="shared" si="0"/>
        <v>68.62068965517241</v>
      </c>
      <c r="O43" s="67">
        <v>3</v>
      </c>
      <c r="P43" s="108">
        <v>2</v>
      </c>
      <c r="Q43" s="67"/>
      <c r="R43" s="108"/>
      <c r="S43" s="109">
        <v>8</v>
      </c>
    </row>
    <row r="44" spans="1:19" ht="27" customHeight="1">
      <c r="A44" s="58"/>
      <c r="B44" s="105">
        <v>0.443055555555556</v>
      </c>
      <c r="C44" s="106"/>
      <c r="D44" s="110" t="s">
        <v>55</v>
      </c>
      <c r="E44" s="111">
        <v>438</v>
      </c>
      <c r="F44" s="112" t="s">
        <v>60</v>
      </c>
      <c r="G44" s="113">
        <v>376035</v>
      </c>
      <c r="H44" s="77" t="s">
        <v>61</v>
      </c>
      <c r="I44" s="113" t="s">
        <v>62</v>
      </c>
      <c r="J44" s="107"/>
      <c r="K44" s="107">
        <v>198</v>
      </c>
      <c r="L44" s="107"/>
      <c r="M44" s="107">
        <v>56</v>
      </c>
      <c r="N44" s="66">
        <f t="shared" si="0"/>
        <v>68.27586206896552</v>
      </c>
      <c r="O44" s="67">
        <v>4</v>
      </c>
      <c r="P44" s="108"/>
      <c r="Q44" s="67">
        <v>2</v>
      </c>
      <c r="R44" s="108"/>
      <c r="S44" s="109">
        <v>7</v>
      </c>
    </row>
    <row r="45" spans="1:19" ht="27" customHeight="1">
      <c r="A45" s="58"/>
      <c r="B45" s="105">
        <v>0.462500000000001</v>
      </c>
      <c r="C45" s="106"/>
      <c r="D45" s="61" t="s">
        <v>51</v>
      </c>
      <c r="E45" s="62">
        <v>730</v>
      </c>
      <c r="F45" s="77" t="s">
        <v>63</v>
      </c>
      <c r="G45" s="77">
        <v>61077</v>
      </c>
      <c r="H45" s="77" t="s">
        <v>64</v>
      </c>
      <c r="I45" s="77">
        <v>54969</v>
      </c>
      <c r="J45" s="107">
        <v>196</v>
      </c>
      <c r="K45" s="107"/>
      <c r="L45" s="107"/>
      <c r="M45" s="107">
        <v>54</v>
      </c>
      <c r="N45" s="66">
        <f t="shared" si="0"/>
        <v>67.58620689655173</v>
      </c>
      <c r="O45" s="67">
        <v>5</v>
      </c>
      <c r="P45" s="108">
        <v>3</v>
      </c>
      <c r="Q45" s="67"/>
      <c r="R45" s="108"/>
      <c r="S45" s="109">
        <v>6</v>
      </c>
    </row>
    <row r="46" spans="1:19" ht="27" customHeight="1">
      <c r="A46" s="58"/>
      <c r="B46" s="105">
        <v>0.457638888888889</v>
      </c>
      <c r="C46" s="106"/>
      <c r="D46" s="61" t="s">
        <v>51</v>
      </c>
      <c r="E46" s="62">
        <v>668</v>
      </c>
      <c r="F46" s="64" t="s">
        <v>65</v>
      </c>
      <c r="G46" s="64">
        <v>365580</v>
      </c>
      <c r="H46" s="64" t="s">
        <v>66</v>
      </c>
      <c r="I46" s="64" t="s">
        <v>67</v>
      </c>
      <c r="J46" s="107">
        <v>193</v>
      </c>
      <c r="K46" s="107"/>
      <c r="L46" s="107"/>
      <c r="M46" s="107">
        <v>54</v>
      </c>
      <c r="N46" s="66">
        <f t="shared" si="0"/>
        <v>66.55172413793103</v>
      </c>
      <c r="O46" s="67">
        <v>6</v>
      </c>
      <c r="P46" s="108">
        <v>4</v>
      </c>
      <c r="Q46" s="67"/>
      <c r="R46" s="108"/>
      <c r="S46" s="109">
        <v>5</v>
      </c>
    </row>
    <row r="47" spans="1:19" ht="27" customHeight="1">
      <c r="A47" s="58"/>
      <c r="B47" s="105">
        <v>0.467361111111112</v>
      </c>
      <c r="C47" s="106"/>
      <c r="D47" s="61" t="s">
        <v>55</v>
      </c>
      <c r="E47" s="62">
        <v>124</v>
      </c>
      <c r="F47" s="76" t="s">
        <v>68</v>
      </c>
      <c r="G47" s="77">
        <v>47732</v>
      </c>
      <c r="H47" s="76" t="s">
        <v>69</v>
      </c>
      <c r="I47" s="77">
        <v>55693</v>
      </c>
      <c r="J47" s="107"/>
      <c r="K47" s="107">
        <v>186</v>
      </c>
      <c r="L47" s="107"/>
      <c r="M47" s="107">
        <v>54</v>
      </c>
      <c r="N47" s="66">
        <f t="shared" si="0"/>
        <v>64.13793103448276</v>
      </c>
      <c r="O47" s="67">
        <v>7</v>
      </c>
      <c r="P47" s="108"/>
      <c r="Q47" s="67">
        <v>3</v>
      </c>
      <c r="R47" s="108"/>
      <c r="S47" s="109">
        <v>4</v>
      </c>
    </row>
    <row r="48" spans="1:19" ht="27" customHeight="1">
      <c r="A48" s="58"/>
      <c r="B48" s="105">
        <v>0.452777777777778</v>
      </c>
      <c r="C48" s="106"/>
      <c r="D48" s="61" t="s">
        <v>51</v>
      </c>
      <c r="E48" s="62">
        <v>107</v>
      </c>
      <c r="F48" s="63" t="s">
        <v>70</v>
      </c>
      <c r="G48" s="64">
        <v>110124</v>
      </c>
      <c r="H48" s="63" t="s">
        <v>71</v>
      </c>
      <c r="I48" s="64">
        <v>56628</v>
      </c>
      <c r="J48" s="107">
        <v>179</v>
      </c>
      <c r="K48" s="107"/>
      <c r="L48" s="107"/>
      <c r="M48" s="107">
        <v>50</v>
      </c>
      <c r="N48" s="66">
        <f t="shared" si="0"/>
        <v>61.724137931034484</v>
      </c>
      <c r="O48" s="67">
        <v>8</v>
      </c>
      <c r="P48" s="108">
        <v>5</v>
      </c>
      <c r="Q48" s="67"/>
      <c r="R48" s="108"/>
      <c r="S48" s="109">
        <v>3</v>
      </c>
    </row>
    <row r="49" spans="1:19" ht="27" customHeight="1">
      <c r="A49" s="58"/>
      <c r="B49" s="105">
        <v>0.409027777777778</v>
      </c>
      <c r="C49" s="106"/>
      <c r="D49" s="110" t="s">
        <v>55</v>
      </c>
      <c r="E49" s="111">
        <v>849</v>
      </c>
      <c r="F49" s="81" t="s">
        <v>72</v>
      </c>
      <c r="G49" s="80">
        <v>331341</v>
      </c>
      <c r="H49" s="81" t="s">
        <v>73</v>
      </c>
      <c r="I49" s="80">
        <v>50054</v>
      </c>
      <c r="J49" s="107"/>
      <c r="K49" s="107">
        <v>168</v>
      </c>
      <c r="L49" s="107"/>
      <c r="M49" s="107">
        <v>46</v>
      </c>
      <c r="N49" s="66">
        <f t="shared" si="0"/>
        <v>57.93103448275862</v>
      </c>
      <c r="O49" s="67">
        <v>9</v>
      </c>
      <c r="P49" s="108"/>
      <c r="Q49" s="67">
        <v>4</v>
      </c>
      <c r="R49" s="108"/>
      <c r="S49" s="109">
        <v>2</v>
      </c>
    </row>
    <row r="50" spans="1:19" ht="15.75">
      <c r="A50" s="58"/>
      <c r="B50" s="105">
        <v>0.4770833333333333</v>
      </c>
      <c r="C50" s="78"/>
      <c r="D50" s="79"/>
      <c r="E50" s="80"/>
      <c r="F50" s="64" t="s">
        <v>38</v>
      </c>
      <c r="G50" s="80"/>
      <c r="H50" s="80"/>
      <c r="I50" s="80"/>
      <c r="J50" s="107"/>
      <c r="K50" s="107"/>
      <c r="L50" s="107"/>
      <c r="M50" s="107"/>
      <c r="N50" s="66"/>
      <c r="O50" s="67"/>
      <c r="P50" s="108"/>
      <c r="Q50" s="67"/>
      <c r="R50" s="108"/>
      <c r="S50" s="109"/>
    </row>
    <row r="51" spans="1:19" ht="6" customHeight="1" thickBot="1">
      <c r="A51" s="86"/>
      <c r="B51" s="87"/>
      <c r="C51" s="88"/>
      <c r="D51" s="89"/>
      <c r="E51" s="114"/>
      <c r="F51" s="114"/>
      <c r="G51" s="114"/>
      <c r="H51" s="114"/>
      <c r="I51" s="114"/>
      <c r="J51" s="87"/>
      <c r="K51" s="87"/>
      <c r="L51" s="87"/>
      <c r="M51" s="87"/>
      <c r="N51" s="91"/>
      <c r="O51" s="92"/>
      <c r="P51" s="92"/>
      <c r="Q51" s="92"/>
      <c r="R51" s="92"/>
      <c r="S51" s="93"/>
    </row>
    <row r="52" spans="1:19" ht="16.5" thickBo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</row>
    <row r="53" spans="1:19" ht="26.25" thickBot="1">
      <c r="A53" s="1" t="s">
        <v>0</v>
      </c>
      <c r="B53" s="2"/>
      <c r="C53" s="2"/>
      <c r="D53" s="2"/>
      <c r="E53" s="2"/>
      <c r="F53" s="2"/>
      <c r="G53" s="2"/>
      <c r="H53" s="3"/>
      <c r="I53" s="4" t="s">
        <v>1</v>
      </c>
      <c r="J53" s="4"/>
      <c r="K53" s="4"/>
      <c r="L53" s="4"/>
      <c r="M53" s="4"/>
      <c r="N53" s="5"/>
      <c r="O53" s="6" t="s">
        <v>2</v>
      </c>
      <c r="P53" s="7"/>
      <c r="Q53" s="7"/>
      <c r="R53" s="8">
        <v>13</v>
      </c>
      <c r="S53" s="9">
        <v>13</v>
      </c>
    </row>
    <row r="54" spans="1:19" ht="20.25" thickBot="1">
      <c r="A54" s="10" t="s">
        <v>3</v>
      </c>
      <c r="B54" s="11"/>
      <c r="C54" s="11"/>
      <c r="D54" s="11"/>
      <c r="E54" s="11"/>
      <c r="F54" s="11"/>
      <c r="G54" s="11"/>
      <c r="H54" s="12"/>
      <c r="I54" s="13" t="s">
        <v>4</v>
      </c>
      <c r="J54" s="14" t="s">
        <v>5</v>
      </c>
      <c r="K54" s="14"/>
      <c r="L54" s="14"/>
      <c r="M54" s="14"/>
      <c r="N54" s="15"/>
      <c r="O54" s="16" t="s">
        <v>6</v>
      </c>
      <c r="P54" s="17"/>
      <c r="Q54" s="18"/>
      <c r="R54" s="19">
        <f>SUM(N62:N75)/S53</f>
        <v>67.19602977667492</v>
      </c>
      <c r="S54" s="20"/>
    </row>
    <row r="55" spans="1:19" ht="19.5" thickBot="1">
      <c r="A55" s="10" t="s">
        <v>74</v>
      </c>
      <c r="B55" s="11"/>
      <c r="C55" s="11"/>
      <c r="D55" s="11"/>
      <c r="E55" s="11"/>
      <c r="F55" s="11"/>
      <c r="G55" s="11"/>
      <c r="H55" s="12"/>
      <c r="I55" s="21" t="s">
        <v>8</v>
      </c>
      <c r="J55" s="14" t="s">
        <v>9</v>
      </c>
      <c r="K55" s="14"/>
      <c r="L55" s="14"/>
      <c r="M55" s="14"/>
      <c r="N55" s="22"/>
      <c r="O55" s="22"/>
      <c r="P55" s="23"/>
      <c r="Q55" s="24">
        <v>310</v>
      </c>
      <c r="R55" s="24"/>
      <c r="S55" s="25"/>
    </row>
    <row r="56" spans="1:19" ht="19.5">
      <c r="A56" s="26" t="s">
        <v>75</v>
      </c>
      <c r="B56" s="27"/>
      <c r="C56" s="27"/>
      <c r="D56" s="27"/>
      <c r="E56" s="27"/>
      <c r="F56" s="27"/>
      <c r="G56" s="28"/>
      <c r="H56" s="29"/>
      <c r="I56" s="29"/>
      <c r="J56" s="30" t="s">
        <v>11</v>
      </c>
      <c r="K56" s="30"/>
      <c r="L56" s="30"/>
      <c r="M56" s="30"/>
      <c r="N56" s="31"/>
      <c r="O56" s="32"/>
      <c r="P56" s="32"/>
      <c r="Q56" s="33"/>
      <c r="R56" s="33"/>
      <c r="S56" s="25"/>
    </row>
    <row r="57" spans="1:19" ht="20.25" thickBot="1">
      <c r="A57" s="34" t="s">
        <v>76</v>
      </c>
      <c r="B57" s="35"/>
      <c r="C57" s="35"/>
      <c r="D57" s="35"/>
      <c r="E57" s="35"/>
      <c r="F57" s="35"/>
      <c r="G57" s="36"/>
      <c r="H57" s="29"/>
      <c r="I57" s="37"/>
      <c r="J57" s="37"/>
      <c r="K57" s="37"/>
      <c r="L57" s="37"/>
      <c r="M57" s="37"/>
      <c r="N57" s="37"/>
      <c r="O57" s="37"/>
      <c r="P57" s="37"/>
      <c r="Q57" s="33"/>
      <c r="R57" s="33"/>
      <c r="S57" s="25"/>
    </row>
    <row r="58" spans="1:19" ht="16.5" thickBot="1">
      <c r="A58" s="38"/>
      <c r="B58" s="37"/>
      <c r="C58" s="39"/>
      <c r="D58" s="37"/>
      <c r="E58" s="37"/>
      <c r="F58" s="37"/>
      <c r="G58" s="37"/>
      <c r="H58" s="37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</row>
    <row r="59" spans="1:19" ht="15.75">
      <c r="A59" s="42" t="s">
        <v>13</v>
      </c>
      <c r="B59" s="42" t="s">
        <v>14</v>
      </c>
      <c r="C59" s="43" t="s">
        <v>15</v>
      </c>
      <c r="D59" s="43" t="s">
        <v>16</v>
      </c>
      <c r="E59" s="43" t="s">
        <v>17</v>
      </c>
      <c r="F59" s="44" t="s">
        <v>18</v>
      </c>
      <c r="G59" s="44" t="s">
        <v>18</v>
      </c>
      <c r="H59" s="44" t="s">
        <v>19</v>
      </c>
      <c r="I59" s="44" t="s">
        <v>19</v>
      </c>
      <c r="J59" s="43" t="s">
        <v>20</v>
      </c>
      <c r="K59" s="43" t="s">
        <v>20</v>
      </c>
      <c r="L59" s="43" t="s">
        <v>20</v>
      </c>
      <c r="M59" s="43" t="s">
        <v>21</v>
      </c>
      <c r="N59" s="43" t="s">
        <v>22</v>
      </c>
      <c r="O59" s="45" t="s">
        <v>23</v>
      </c>
      <c r="P59" s="45"/>
      <c r="Q59" s="45"/>
      <c r="R59" s="45"/>
      <c r="S59" s="46"/>
    </row>
    <row r="60" spans="1:19" ht="16.5" thickBot="1">
      <c r="A60" s="47"/>
      <c r="B60" s="47"/>
      <c r="C60" s="48"/>
      <c r="D60" s="49" t="s">
        <v>13</v>
      </c>
      <c r="E60" s="50"/>
      <c r="F60" s="51" t="s">
        <v>13</v>
      </c>
      <c r="G60" s="52" t="s">
        <v>24</v>
      </c>
      <c r="H60" s="51" t="s">
        <v>13</v>
      </c>
      <c r="I60" s="52" t="s">
        <v>24</v>
      </c>
      <c r="J60" s="50" t="s">
        <v>29</v>
      </c>
      <c r="K60" s="50" t="s">
        <v>30</v>
      </c>
      <c r="L60" s="50" t="s">
        <v>27</v>
      </c>
      <c r="M60" s="50" t="s">
        <v>13</v>
      </c>
      <c r="N60" s="50"/>
      <c r="O60" s="50" t="s">
        <v>28</v>
      </c>
      <c r="P60" s="50" t="s">
        <v>29</v>
      </c>
      <c r="Q60" s="50" t="s">
        <v>30</v>
      </c>
      <c r="R60" s="50" t="s">
        <v>27</v>
      </c>
      <c r="S60" s="53"/>
    </row>
    <row r="61" spans="1:19" ht="5.25" customHeight="1">
      <c r="A61" s="54"/>
      <c r="B61" s="55"/>
      <c r="C61" s="55"/>
      <c r="D61" s="55"/>
      <c r="E61" s="56"/>
      <c r="F61" s="56"/>
      <c r="G61" s="56"/>
      <c r="H61" s="5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7"/>
    </row>
    <row r="62" spans="1:19" ht="27.75" customHeight="1">
      <c r="A62" s="58"/>
      <c r="B62" s="115">
        <v>0.438194444444445</v>
      </c>
      <c r="C62" s="116"/>
      <c r="D62" s="61" t="s">
        <v>77</v>
      </c>
      <c r="E62" s="62">
        <v>302</v>
      </c>
      <c r="F62" s="63" t="s">
        <v>58</v>
      </c>
      <c r="G62" s="64">
        <v>37001</v>
      </c>
      <c r="H62" s="63" t="s">
        <v>59</v>
      </c>
      <c r="I62" s="64">
        <v>52033</v>
      </c>
      <c r="J62" s="117">
        <v>222</v>
      </c>
      <c r="K62" s="117"/>
      <c r="L62" s="117"/>
      <c r="M62" s="117">
        <v>58</v>
      </c>
      <c r="N62" s="66">
        <f aca="true" t="shared" si="1" ref="N62:N74">SUM(J62:L62)/3.1</f>
        <v>71.61290322580645</v>
      </c>
      <c r="O62" s="67">
        <v>1</v>
      </c>
      <c r="P62" s="67">
        <v>1</v>
      </c>
      <c r="Q62" s="67"/>
      <c r="R62" s="67"/>
      <c r="S62" s="69">
        <v>10</v>
      </c>
    </row>
    <row r="63" spans="1:19" ht="27.75" customHeight="1">
      <c r="A63" s="58"/>
      <c r="B63" s="115">
        <v>0.443055555555556</v>
      </c>
      <c r="C63" s="116"/>
      <c r="D63" s="61" t="s">
        <v>78</v>
      </c>
      <c r="E63" s="62">
        <v>830</v>
      </c>
      <c r="F63" s="63" t="s">
        <v>56</v>
      </c>
      <c r="G63" s="64">
        <v>64173</v>
      </c>
      <c r="H63" s="63" t="s">
        <v>57</v>
      </c>
      <c r="I63" s="64">
        <v>4981805128</v>
      </c>
      <c r="J63" s="117"/>
      <c r="K63" s="117">
        <v>218</v>
      </c>
      <c r="L63" s="117"/>
      <c r="M63" s="117">
        <v>58</v>
      </c>
      <c r="N63" s="66">
        <f t="shared" si="1"/>
        <v>70.3225806451613</v>
      </c>
      <c r="O63" s="67">
        <v>2</v>
      </c>
      <c r="P63" s="67"/>
      <c r="Q63" s="67">
        <v>1</v>
      </c>
      <c r="R63" s="67"/>
      <c r="S63" s="69">
        <v>9</v>
      </c>
    </row>
    <row r="64" spans="1:19" ht="27.75" customHeight="1">
      <c r="A64" s="58"/>
      <c r="B64" s="115">
        <v>0.491666666666668</v>
      </c>
      <c r="C64" s="116"/>
      <c r="D64" s="61" t="s">
        <v>77</v>
      </c>
      <c r="E64" s="62">
        <v>730</v>
      </c>
      <c r="F64" s="77" t="s">
        <v>63</v>
      </c>
      <c r="G64" s="77">
        <v>61077</v>
      </c>
      <c r="H64" s="77" t="s">
        <v>64</v>
      </c>
      <c r="I64" s="77">
        <v>54969</v>
      </c>
      <c r="J64" s="117">
        <v>216</v>
      </c>
      <c r="K64" s="117"/>
      <c r="L64" s="117"/>
      <c r="M64" s="117">
        <v>56</v>
      </c>
      <c r="N64" s="66">
        <f t="shared" si="1"/>
        <v>69.6774193548387</v>
      </c>
      <c r="O64" s="67">
        <v>3</v>
      </c>
      <c r="P64" s="67">
        <v>2</v>
      </c>
      <c r="Q64" s="67"/>
      <c r="R64" s="67"/>
      <c r="S64" s="69">
        <v>8</v>
      </c>
    </row>
    <row r="65" spans="1:19" ht="27.75" customHeight="1">
      <c r="A65" s="58"/>
      <c r="B65" s="115">
        <v>0.462500000000001</v>
      </c>
      <c r="C65" s="116"/>
      <c r="D65" s="61" t="s">
        <v>77</v>
      </c>
      <c r="E65" s="62">
        <v>545</v>
      </c>
      <c r="F65" s="63" t="s">
        <v>79</v>
      </c>
      <c r="G65" s="64">
        <v>23922</v>
      </c>
      <c r="H65" s="64" t="s">
        <v>80</v>
      </c>
      <c r="I65" s="64">
        <v>53393</v>
      </c>
      <c r="J65" s="117">
        <v>214</v>
      </c>
      <c r="K65" s="117"/>
      <c r="L65" s="117"/>
      <c r="M65" s="117">
        <v>56</v>
      </c>
      <c r="N65" s="66">
        <f t="shared" si="1"/>
        <v>69.03225806451613</v>
      </c>
      <c r="O65" s="67" t="s">
        <v>81</v>
      </c>
      <c r="P65" s="67" t="s">
        <v>82</v>
      </c>
      <c r="Q65" s="67"/>
      <c r="R65" s="67"/>
      <c r="S65" s="69">
        <v>7</v>
      </c>
    </row>
    <row r="66" spans="1:19" ht="27.75" customHeight="1">
      <c r="A66" s="58"/>
      <c r="B66" s="115">
        <v>0.472222222222223</v>
      </c>
      <c r="C66" s="116"/>
      <c r="D66" s="61" t="s">
        <v>78</v>
      </c>
      <c r="E66" s="62">
        <v>438</v>
      </c>
      <c r="F66" s="77" t="s">
        <v>60</v>
      </c>
      <c r="G66" s="113">
        <v>376035</v>
      </c>
      <c r="H66" s="77" t="s">
        <v>61</v>
      </c>
      <c r="I66" s="113" t="s">
        <v>62</v>
      </c>
      <c r="J66" s="117"/>
      <c r="K66" s="117">
        <v>214</v>
      </c>
      <c r="L66" s="117"/>
      <c r="M66" s="117">
        <v>56</v>
      </c>
      <c r="N66" s="66">
        <f t="shared" si="1"/>
        <v>69.03225806451613</v>
      </c>
      <c r="O66" s="67" t="s">
        <v>81</v>
      </c>
      <c r="P66" s="67"/>
      <c r="Q66" s="67">
        <v>2</v>
      </c>
      <c r="R66" s="67"/>
      <c r="S66" s="69">
        <v>7</v>
      </c>
    </row>
    <row r="67" spans="1:19" ht="27.75" customHeight="1">
      <c r="A67" s="58"/>
      <c r="B67" s="115">
        <v>0.511111111111112</v>
      </c>
      <c r="C67" s="116"/>
      <c r="D67" s="61" t="s">
        <v>77</v>
      </c>
      <c r="E67" s="62">
        <v>358</v>
      </c>
      <c r="F67" s="64" t="s">
        <v>83</v>
      </c>
      <c r="G67" s="77">
        <v>51144</v>
      </c>
      <c r="H67" s="77" t="s">
        <v>84</v>
      </c>
      <c r="I67" s="77">
        <v>55523</v>
      </c>
      <c r="J67" s="117">
        <v>214</v>
      </c>
      <c r="K67" s="117"/>
      <c r="L67" s="117"/>
      <c r="M67" s="117">
        <v>56</v>
      </c>
      <c r="N67" s="66">
        <f t="shared" si="1"/>
        <v>69.03225806451613</v>
      </c>
      <c r="O67" s="67" t="s">
        <v>81</v>
      </c>
      <c r="P67" s="67" t="s">
        <v>82</v>
      </c>
      <c r="Q67" s="67"/>
      <c r="R67" s="67"/>
      <c r="S67" s="69">
        <v>7</v>
      </c>
    </row>
    <row r="68" spans="1:19" ht="27.75" customHeight="1">
      <c r="A68" s="58"/>
      <c r="B68" s="115">
        <v>0.50138888888889</v>
      </c>
      <c r="C68" s="116"/>
      <c r="D68" s="61" t="s">
        <v>77</v>
      </c>
      <c r="E68" s="62">
        <v>473</v>
      </c>
      <c r="F68" s="64" t="s">
        <v>52</v>
      </c>
      <c r="G68" s="64">
        <v>120162</v>
      </c>
      <c r="H68" s="64" t="s">
        <v>53</v>
      </c>
      <c r="I68" s="64" t="s">
        <v>54</v>
      </c>
      <c r="J68" s="117">
        <v>211</v>
      </c>
      <c r="K68" s="117"/>
      <c r="L68" s="117"/>
      <c r="M68" s="117">
        <v>58</v>
      </c>
      <c r="N68" s="66">
        <f t="shared" si="1"/>
        <v>68.06451612903226</v>
      </c>
      <c r="O68" s="67">
        <v>7</v>
      </c>
      <c r="P68" s="67">
        <v>5</v>
      </c>
      <c r="Q68" s="67"/>
      <c r="R68" s="67"/>
      <c r="S68" s="69">
        <v>4</v>
      </c>
    </row>
    <row r="69" spans="1:19" ht="27.75" customHeight="1">
      <c r="A69" s="58"/>
      <c r="B69" s="115">
        <v>0.506250000000001</v>
      </c>
      <c r="C69" s="116"/>
      <c r="D69" s="61" t="s">
        <v>78</v>
      </c>
      <c r="E69" s="62">
        <v>904</v>
      </c>
      <c r="F69" s="77" t="s">
        <v>85</v>
      </c>
      <c r="G69" s="77">
        <v>400063</v>
      </c>
      <c r="H69" s="77" t="s">
        <v>86</v>
      </c>
      <c r="I69" s="77">
        <v>37594</v>
      </c>
      <c r="J69" s="117"/>
      <c r="K69" s="117">
        <v>210</v>
      </c>
      <c r="L69" s="117"/>
      <c r="M69" s="117">
        <v>54</v>
      </c>
      <c r="N69" s="66">
        <f t="shared" si="1"/>
        <v>67.74193548387096</v>
      </c>
      <c r="O69" s="67">
        <v>8</v>
      </c>
      <c r="P69" s="67"/>
      <c r="Q69" s="67">
        <v>3</v>
      </c>
      <c r="R69" s="67"/>
      <c r="S69" s="69">
        <v>3</v>
      </c>
    </row>
    <row r="70" spans="1:19" ht="27.75" customHeight="1">
      <c r="A70" s="58"/>
      <c r="B70" s="115">
        <v>0.433333333333334</v>
      </c>
      <c r="C70" s="116"/>
      <c r="D70" s="61" t="s">
        <v>78</v>
      </c>
      <c r="E70" s="62">
        <v>849</v>
      </c>
      <c r="F70" s="63" t="s">
        <v>72</v>
      </c>
      <c r="G70" s="64">
        <v>331341</v>
      </c>
      <c r="H70" s="63" t="s">
        <v>73</v>
      </c>
      <c r="I70" s="64">
        <v>50054</v>
      </c>
      <c r="J70" s="117"/>
      <c r="K70" s="117">
        <v>209</v>
      </c>
      <c r="L70" s="117"/>
      <c r="M70" s="117">
        <v>54</v>
      </c>
      <c r="N70" s="66">
        <f t="shared" si="1"/>
        <v>67.41935483870968</v>
      </c>
      <c r="O70" s="67">
        <v>9</v>
      </c>
      <c r="P70" s="67"/>
      <c r="Q70" s="67">
        <v>4</v>
      </c>
      <c r="R70" s="67"/>
      <c r="S70" s="69">
        <v>2</v>
      </c>
    </row>
    <row r="71" spans="1:19" ht="27.75" customHeight="1">
      <c r="A71" s="58"/>
      <c r="B71" s="115">
        <v>0.486805555555556</v>
      </c>
      <c r="C71" s="116"/>
      <c r="D71" s="61" t="s">
        <v>77</v>
      </c>
      <c r="E71" s="62">
        <v>668</v>
      </c>
      <c r="F71" s="64" t="s">
        <v>65</v>
      </c>
      <c r="G71" s="64">
        <v>365580</v>
      </c>
      <c r="H71" s="64" t="s">
        <v>66</v>
      </c>
      <c r="I71" s="64" t="s">
        <v>67</v>
      </c>
      <c r="J71" s="117">
        <v>206</v>
      </c>
      <c r="K71" s="117"/>
      <c r="L71" s="117"/>
      <c r="M71" s="117">
        <v>52</v>
      </c>
      <c r="N71" s="66">
        <f t="shared" si="1"/>
        <v>66.45161290322581</v>
      </c>
      <c r="O71" s="67">
        <v>10</v>
      </c>
      <c r="P71" s="67">
        <v>6</v>
      </c>
      <c r="Q71" s="67"/>
      <c r="R71" s="67"/>
      <c r="S71" s="69">
        <v>1</v>
      </c>
    </row>
    <row r="72" spans="1:19" ht="27.75" customHeight="1">
      <c r="A72" s="58"/>
      <c r="B72" s="115">
        <v>0.496527777777779</v>
      </c>
      <c r="C72" s="116"/>
      <c r="D72" s="61" t="s">
        <v>78</v>
      </c>
      <c r="E72" s="62">
        <v>124</v>
      </c>
      <c r="F72" s="76" t="s">
        <v>68</v>
      </c>
      <c r="G72" s="77">
        <v>47732</v>
      </c>
      <c r="H72" s="76" t="s">
        <v>69</v>
      </c>
      <c r="I72" s="77">
        <v>55693</v>
      </c>
      <c r="J72" s="117"/>
      <c r="K72" s="117">
        <v>205</v>
      </c>
      <c r="L72" s="117"/>
      <c r="M72" s="117">
        <v>54</v>
      </c>
      <c r="N72" s="66">
        <f t="shared" si="1"/>
        <v>66.12903225806451</v>
      </c>
      <c r="O72" s="67">
        <v>11</v>
      </c>
      <c r="P72" s="67"/>
      <c r="Q72" s="67">
        <v>5</v>
      </c>
      <c r="R72" s="67"/>
      <c r="S72" s="69"/>
    </row>
    <row r="73" spans="1:19" ht="27.75" customHeight="1">
      <c r="A73" s="58"/>
      <c r="B73" s="115">
        <v>0.481944444444445</v>
      </c>
      <c r="C73" s="116"/>
      <c r="D73" s="61" t="s">
        <v>77</v>
      </c>
      <c r="E73" s="62">
        <v>107</v>
      </c>
      <c r="F73" s="63" t="s">
        <v>70</v>
      </c>
      <c r="G73" s="64">
        <v>110124</v>
      </c>
      <c r="H73" s="63" t="s">
        <v>71</v>
      </c>
      <c r="I73" s="64">
        <v>56628</v>
      </c>
      <c r="J73" s="117">
        <v>185</v>
      </c>
      <c r="K73" s="117"/>
      <c r="L73" s="117"/>
      <c r="M73" s="117">
        <v>48</v>
      </c>
      <c r="N73" s="66">
        <f t="shared" si="1"/>
        <v>59.677419354838705</v>
      </c>
      <c r="O73" s="67">
        <v>12</v>
      </c>
      <c r="P73" s="67">
        <v>7</v>
      </c>
      <c r="Q73" s="67"/>
      <c r="R73" s="67"/>
      <c r="S73" s="69"/>
    </row>
    <row r="74" spans="1:19" ht="27.75" customHeight="1">
      <c r="A74" s="58"/>
      <c r="B74" s="115">
        <v>0.428472222222223</v>
      </c>
      <c r="C74" s="116"/>
      <c r="D74" s="61" t="s">
        <v>78</v>
      </c>
      <c r="E74" s="62">
        <v>605</v>
      </c>
      <c r="F74" s="64" t="s">
        <v>44</v>
      </c>
      <c r="G74" s="64">
        <v>400883</v>
      </c>
      <c r="H74" s="64" t="s">
        <v>45</v>
      </c>
      <c r="I74" s="64">
        <v>56901</v>
      </c>
      <c r="J74" s="117"/>
      <c r="K74" s="117">
        <v>184</v>
      </c>
      <c r="L74" s="117"/>
      <c r="M74" s="117">
        <v>48</v>
      </c>
      <c r="N74" s="66">
        <f t="shared" si="1"/>
        <v>59.354838709677416</v>
      </c>
      <c r="O74" s="67">
        <v>13</v>
      </c>
      <c r="P74" s="67"/>
      <c r="Q74" s="67">
        <v>6</v>
      </c>
      <c r="R74" s="67"/>
      <c r="S74" s="69"/>
    </row>
    <row r="75" spans="1:19" ht="15.75">
      <c r="A75" s="58"/>
      <c r="B75" s="115">
        <v>0.515972222222223</v>
      </c>
      <c r="C75" s="116"/>
      <c r="D75" s="116"/>
      <c r="E75" s="116"/>
      <c r="F75" s="76" t="s">
        <v>38</v>
      </c>
      <c r="G75" s="116"/>
      <c r="H75" s="116"/>
      <c r="I75" s="116"/>
      <c r="J75" s="117"/>
      <c r="K75" s="117"/>
      <c r="L75" s="117"/>
      <c r="M75" s="117"/>
      <c r="N75" s="117"/>
      <c r="O75" s="67"/>
      <c r="P75" s="67"/>
      <c r="Q75" s="67"/>
      <c r="R75" s="67"/>
      <c r="S75" s="69"/>
    </row>
    <row r="76" spans="1:19" ht="5.25" customHeight="1" thickBot="1">
      <c r="A76" s="118"/>
      <c r="B76" s="119"/>
      <c r="C76" s="120"/>
      <c r="D76" s="121"/>
      <c r="E76" s="122"/>
      <c r="F76" s="122"/>
      <c r="G76" s="122"/>
      <c r="H76" s="122"/>
      <c r="I76" s="122"/>
      <c r="J76" s="119"/>
      <c r="K76" s="119"/>
      <c r="L76" s="119"/>
      <c r="M76" s="119"/>
      <c r="N76" s="123"/>
      <c r="O76" s="124"/>
      <c r="P76" s="124"/>
      <c r="Q76" s="124"/>
      <c r="R76" s="124"/>
      <c r="S76" s="125"/>
    </row>
    <row r="77" spans="1:19" ht="16.5" thickBo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</row>
    <row r="78" spans="1:19" ht="26.25" thickBot="1">
      <c r="A78" s="1" t="s">
        <v>0</v>
      </c>
      <c r="B78" s="2"/>
      <c r="C78" s="2"/>
      <c r="D78" s="2"/>
      <c r="E78" s="2"/>
      <c r="F78" s="2"/>
      <c r="G78" s="2"/>
      <c r="H78" s="3"/>
      <c r="I78" s="4" t="s">
        <v>1</v>
      </c>
      <c r="J78" s="4"/>
      <c r="K78" s="4"/>
      <c r="L78" s="4"/>
      <c r="M78" s="4"/>
      <c r="N78" s="5"/>
      <c r="O78" s="6" t="s">
        <v>2</v>
      </c>
      <c r="P78" s="7"/>
      <c r="Q78" s="7"/>
      <c r="R78" s="8">
        <v>5</v>
      </c>
      <c r="S78" s="9">
        <v>5</v>
      </c>
    </row>
    <row r="79" spans="1:19" ht="20.25" thickBot="1">
      <c r="A79" s="10" t="s">
        <v>3</v>
      </c>
      <c r="B79" s="11"/>
      <c r="C79" s="11"/>
      <c r="D79" s="11"/>
      <c r="E79" s="11"/>
      <c r="F79" s="11"/>
      <c r="G79" s="11"/>
      <c r="H79" s="12"/>
      <c r="I79" s="13" t="s">
        <v>4</v>
      </c>
      <c r="J79" s="14" t="s">
        <v>39</v>
      </c>
      <c r="K79" s="14"/>
      <c r="L79" s="14"/>
      <c r="M79" s="14"/>
      <c r="N79" s="15"/>
      <c r="O79" s="16" t="s">
        <v>6</v>
      </c>
      <c r="P79" s="17"/>
      <c r="Q79" s="18"/>
      <c r="R79" s="19">
        <f>SUM(N87:N92)/S78</f>
        <v>62.82758620689655</v>
      </c>
      <c r="S79" s="20"/>
    </row>
    <row r="80" spans="1:19" ht="19.5" thickBot="1">
      <c r="A80" s="10" t="s">
        <v>87</v>
      </c>
      <c r="B80" s="11"/>
      <c r="C80" s="11"/>
      <c r="D80" s="11"/>
      <c r="E80" s="11"/>
      <c r="F80" s="11"/>
      <c r="G80" s="11"/>
      <c r="H80" s="12"/>
      <c r="I80" s="21" t="s">
        <v>8</v>
      </c>
      <c r="J80" s="14" t="s">
        <v>41</v>
      </c>
      <c r="K80" s="14"/>
      <c r="L80" s="14"/>
      <c r="M80" s="14"/>
      <c r="N80" s="22"/>
      <c r="O80" s="22"/>
      <c r="P80" s="23"/>
      <c r="Q80" s="24">
        <v>290</v>
      </c>
      <c r="R80" s="24"/>
      <c r="S80" s="25"/>
    </row>
    <row r="81" spans="1:19" ht="19.5">
      <c r="A81" s="26" t="s">
        <v>48</v>
      </c>
      <c r="B81" s="27"/>
      <c r="C81" s="27"/>
      <c r="D81" s="27"/>
      <c r="E81" s="27"/>
      <c r="F81" s="27"/>
      <c r="G81" s="28"/>
      <c r="H81" s="29"/>
      <c r="I81" s="29"/>
      <c r="J81" s="30" t="s">
        <v>42</v>
      </c>
      <c r="K81" s="30"/>
      <c r="L81" s="30"/>
      <c r="M81" s="30"/>
      <c r="N81" s="126"/>
      <c r="O81" s="32"/>
      <c r="P81" s="32"/>
      <c r="Q81" s="33"/>
      <c r="R81" s="33"/>
      <c r="S81" s="25"/>
    </row>
    <row r="82" spans="1:19" ht="20.25" thickBot="1">
      <c r="A82" s="34" t="s">
        <v>88</v>
      </c>
      <c r="B82" s="35"/>
      <c r="C82" s="35"/>
      <c r="D82" s="35"/>
      <c r="E82" s="35"/>
      <c r="F82" s="35"/>
      <c r="G82" s="36"/>
      <c r="H82" s="29"/>
      <c r="I82" s="37"/>
      <c r="J82" s="37"/>
      <c r="K82" s="37"/>
      <c r="L82" s="37"/>
      <c r="M82" s="37"/>
      <c r="N82" s="37"/>
      <c r="O82" s="37"/>
      <c r="P82" s="37"/>
      <c r="Q82" s="33"/>
      <c r="R82" s="33"/>
      <c r="S82" s="25"/>
    </row>
    <row r="83" spans="1:19" ht="16.5" thickBot="1">
      <c r="A83" s="38"/>
      <c r="B83" s="37"/>
      <c r="C83" s="39"/>
      <c r="D83" s="37"/>
      <c r="E83" s="37"/>
      <c r="F83" s="37"/>
      <c r="G83" s="37"/>
      <c r="H83" s="37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</row>
    <row r="84" spans="1:19" ht="15.75">
      <c r="A84" s="42" t="s">
        <v>13</v>
      </c>
      <c r="B84" s="42" t="s">
        <v>14</v>
      </c>
      <c r="C84" s="43" t="s">
        <v>15</v>
      </c>
      <c r="D84" s="43" t="s">
        <v>16</v>
      </c>
      <c r="E84" s="43" t="s">
        <v>17</v>
      </c>
      <c r="F84" s="44" t="s">
        <v>18</v>
      </c>
      <c r="G84" s="44" t="s">
        <v>18</v>
      </c>
      <c r="H84" s="44" t="s">
        <v>19</v>
      </c>
      <c r="I84" s="44" t="s">
        <v>19</v>
      </c>
      <c r="J84" s="43" t="s">
        <v>20</v>
      </c>
      <c r="K84" s="43" t="s">
        <v>20</v>
      </c>
      <c r="L84" s="43" t="s">
        <v>20</v>
      </c>
      <c r="M84" s="43" t="s">
        <v>21</v>
      </c>
      <c r="N84" s="43" t="s">
        <v>22</v>
      </c>
      <c r="O84" s="45" t="s">
        <v>23</v>
      </c>
      <c r="P84" s="45"/>
      <c r="Q84" s="45"/>
      <c r="R84" s="45"/>
      <c r="S84" s="46"/>
    </row>
    <row r="85" spans="1:19" ht="16.5" thickBot="1">
      <c r="A85" s="47"/>
      <c r="B85" s="47"/>
      <c r="C85" s="48"/>
      <c r="D85" s="49" t="s">
        <v>13</v>
      </c>
      <c r="E85" s="50"/>
      <c r="F85" s="51" t="s">
        <v>13</v>
      </c>
      <c r="G85" s="52" t="s">
        <v>24</v>
      </c>
      <c r="H85" s="51" t="s">
        <v>13</v>
      </c>
      <c r="I85" s="52" t="s">
        <v>24</v>
      </c>
      <c r="J85" s="50" t="s">
        <v>29</v>
      </c>
      <c r="K85" s="50" t="s">
        <v>30</v>
      </c>
      <c r="L85" s="50" t="s">
        <v>27</v>
      </c>
      <c r="M85" s="50" t="s">
        <v>13</v>
      </c>
      <c r="N85" s="50"/>
      <c r="O85" s="50" t="s">
        <v>28</v>
      </c>
      <c r="P85" s="50" t="s">
        <v>29</v>
      </c>
      <c r="Q85" s="50" t="s">
        <v>30</v>
      </c>
      <c r="R85" s="50" t="s">
        <v>27</v>
      </c>
      <c r="S85" s="53"/>
    </row>
    <row r="86" spans="1:19" ht="5.25" customHeight="1">
      <c r="A86" s="54"/>
      <c r="B86" s="55"/>
      <c r="C86" s="55"/>
      <c r="D86" s="55"/>
      <c r="E86" s="56"/>
      <c r="F86" s="56"/>
      <c r="G86" s="56"/>
      <c r="H86" s="56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7"/>
    </row>
    <row r="87" spans="1:19" ht="27.75" customHeight="1">
      <c r="A87" s="58"/>
      <c r="B87" s="105">
        <v>0.477083333333334</v>
      </c>
      <c r="C87" s="116"/>
      <c r="D87" s="127" t="s">
        <v>77</v>
      </c>
      <c r="E87" s="62">
        <v>853</v>
      </c>
      <c r="F87" s="63" t="s">
        <v>89</v>
      </c>
      <c r="G87" s="64">
        <v>48895</v>
      </c>
      <c r="H87" s="63" t="s">
        <v>90</v>
      </c>
      <c r="I87" s="63" t="s">
        <v>91</v>
      </c>
      <c r="J87" s="97">
        <v>201</v>
      </c>
      <c r="K87" s="97"/>
      <c r="L87" s="97"/>
      <c r="M87" s="97">
        <v>58</v>
      </c>
      <c r="N87" s="66">
        <f>SUM(J87:L87)/2.9</f>
        <v>69.3103448275862</v>
      </c>
      <c r="O87" s="67">
        <v>1</v>
      </c>
      <c r="P87" s="128">
        <v>1</v>
      </c>
      <c r="Q87" s="67"/>
      <c r="R87" s="67"/>
      <c r="S87" s="69">
        <v>10</v>
      </c>
    </row>
    <row r="88" spans="1:19" ht="27.75" customHeight="1">
      <c r="A88" s="58"/>
      <c r="B88" s="105">
        <v>0.496527777777779</v>
      </c>
      <c r="C88" s="116"/>
      <c r="D88" s="129" t="s">
        <v>78</v>
      </c>
      <c r="E88" s="111">
        <v>760</v>
      </c>
      <c r="F88" s="80" t="s">
        <v>92</v>
      </c>
      <c r="G88" s="80">
        <v>219487</v>
      </c>
      <c r="H88" s="80" t="s">
        <v>93</v>
      </c>
      <c r="I88" s="80" t="s">
        <v>94</v>
      </c>
      <c r="J88" s="97"/>
      <c r="K88" s="97">
        <v>187</v>
      </c>
      <c r="L88" s="97"/>
      <c r="M88" s="97">
        <v>50</v>
      </c>
      <c r="N88" s="66">
        <f>SUM(J88:L88)/2.9</f>
        <v>64.48275862068965</v>
      </c>
      <c r="O88" s="67">
        <v>2</v>
      </c>
      <c r="P88" s="128"/>
      <c r="Q88" s="67">
        <v>1</v>
      </c>
      <c r="R88" s="67"/>
      <c r="S88" s="69">
        <v>9</v>
      </c>
    </row>
    <row r="89" spans="1:19" ht="27.75" customHeight="1">
      <c r="A89" s="58"/>
      <c r="B89" s="105">
        <v>0.481944444444445</v>
      </c>
      <c r="C89" s="116"/>
      <c r="D89" s="129" t="s">
        <v>77</v>
      </c>
      <c r="E89" s="111">
        <v>545</v>
      </c>
      <c r="F89" s="81" t="s">
        <v>79</v>
      </c>
      <c r="G89" s="80">
        <v>23922</v>
      </c>
      <c r="H89" s="80" t="s">
        <v>80</v>
      </c>
      <c r="I89" s="80">
        <v>53393</v>
      </c>
      <c r="J89" s="97">
        <v>175</v>
      </c>
      <c r="K89" s="97"/>
      <c r="L89" s="97"/>
      <c r="M89" s="97">
        <v>48</v>
      </c>
      <c r="N89" s="66">
        <f>SUM(J89:L89)/2.9</f>
        <v>60.3448275862069</v>
      </c>
      <c r="O89" s="67" t="s">
        <v>82</v>
      </c>
      <c r="P89" s="128">
        <v>2</v>
      </c>
      <c r="Q89" s="67"/>
      <c r="R89" s="67"/>
      <c r="S89" s="69">
        <v>8</v>
      </c>
    </row>
    <row r="90" spans="1:19" ht="27.75" customHeight="1">
      <c r="A90" s="58"/>
      <c r="B90" s="105">
        <v>0.491666666666668</v>
      </c>
      <c r="C90" s="116"/>
      <c r="D90" s="129" t="s">
        <v>78</v>
      </c>
      <c r="E90" s="111">
        <v>736</v>
      </c>
      <c r="F90" s="81" t="s">
        <v>95</v>
      </c>
      <c r="G90" s="80">
        <v>56529</v>
      </c>
      <c r="H90" s="81" t="s">
        <v>96</v>
      </c>
      <c r="I90" s="80">
        <v>31851</v>
      </c>
      <c r="J90" s="97"/>
      <c r="K90" s="97">
        <v>175</v>
      </c>
      <c r="L90" s="97"/>
      <c r="M90" s="97">
        <v>48</v>
      </c>
      <c r="N90" s="66">
        <f>SUM(J90:L90)/2.9</f>
        <v>60.3448275862069</v>
      </c>
      <c r="O90" s="67" t="s">
        <v>82</v>
      </c>
      <c r="P90" s="128"/>
      <c r="Q90" s="67">
        <v>2</v>
      </c>
      <c r="R90" s="67"/>
      <c r="S90" s="69">
        <v>8</v>
      </c>
    </row>
    <row r="91" spans="1:19" ht="27.75" customHeight="1">
      <c r="A91" s="58"/>
      <c r="B91" s="105">
        <v>0.486805555555556</v>
      </c>
      <c r="C91" s="116"/>
      <c r="D91" s="129" t="s">
        <v>78</v>
      </c>
      <c r="E91" s="111">
        <v>847</v>
      </c>
      <c r="F91" s="81" t="s">
        <v>72</v>
      </c>
      <c r="G91" s="80">
        <v>331341</v>
      </c>
      <c r="H91" s="81" t="s">
        <v>97</v>
      </c>
      <c r="I91" s="80">
        <v>41758</v>
      </c>
      <c r="J91" s="97"/>
      <c r="K91" s="97">
        <v>173</v>
      </c>
      <c r="L91" s="97"/>
      <c r="M91" s="97">
        <v>48</v>
      </c>
      <c r="N91" s="66">
        <f>SUM(J91:L91)/2.9</f>
        <v>59.6551724137931</v>
      </c>
      <c r="O91" s="67">
        <v>5</v>
      </c>
      <c r="P91" s="128"/>
      <c r="Q91" s="67">
        <v>3</v>
      </c>
      <c r="R91" s="67"/>
      <c r="S91" s="69">
        <v>6</v>
      </c>
    </row>
    <row r="92" spans="1:19" ht="15.75">
      <c r="A92" s="58"/>
      <c r="B92" s="105">
        <v>0.5013888888888889</v>
      </c>
      <c r="C92" s="97"/>
      <c r="D92" s="97"/>
      <c r="E92" s="103"/>
      <c r="F92" s="80" t="s">
        <v>38</v>
      </c>
      <c r="G92" s="97"/>
      <c r="H92" s="97"/>
      <c r="I92" s="97"/>
      <c r="J92" s="97"/>
      <c r="K92" s="97"/>
      <c r="L92" s="97"/>
      <c r="M92" s="97"/>
      <c r="N92" s="66"/>
      <c r="O92" s="67"/>
      <c r="P92" s="67"/>
      <c r="Q92" s="67"/>
      <c r="R92" s="67"/>
      <c r="S92" s="69"/>
    </row>
    <row r="93" spans="1:19" ht="3.75" customHeight="1" thickBot="1">
      <c r="A93" s="86"/>
      <c r="B93" s="87"/>
      <c r="C93" s="88"/>
      <c r="D93" s="89"/>
      <c r="E93" s="114"/>
      <c r="F93" s="114"/>
      <c r="G93" s="114"/>
      <c r="H93" s="114"/>
      <c r="I93" s="114"/>
      <c r="J93" s="87"/>
      <c r="K93" s="87"/>
      <c r="L93" s="87"/>
      <c r="M93" s="87"/>
      <c r="N93" s="91"/>
      <c r="O93" s="92"/>
      <c r="P93" s="92"/>
      <c r="Q93" s="92"/>
      <c r="R93" s="92"/>
      <c r="S93" s="93"/>
    </row>
    <row r="94" spans="1:19" ht="16.5" thickBo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</row>
    <row r="95" spans="1:19" ht="26.25" thickBot="1">
      <c r="A95" s="1" t="s">
        <v>0</v>
      </c>
      <c r="B95" s="2"/>
      <c r="C95" s="2"/>
      <c r="D95" s="2"/>
      <c r="E95" s="2"/>
      <c r="F95" s="2"/>
      <c r="G95" s="2"/>
      <c r="H95" s="3"/>
      <c r="I95" s="4" t="s">
        <v>1</v>
      </c>
      <c r="J95" s="4"/>
      <c r="K95" s="4"/>
      <c r="L95" s="4"/>
      <c r="M95" s="4"/>
      <c r="N95" s="5"/>
      <c r="O95" s="6" t="s">
        <v>2</v>
      </c>
      <c r="P95" s="7"/>
      <c r="Q95" s="7"/>
      <c r="R95" s="8">
        <v>6</v>
      </c>
      <c r="S95" s="9">
        <v>6</v>
      </c>
    </row>
    <row r="96" spans="1:19" ht="20.25" thickBot="1">
      <c r="A96" s="10" t="s">
        <v>3</v>
      </c>
      <c r="B96" s="11"/>
      <c r="C96" s="11"/>
      <c r="D96" s="11"/>
      <c r="E96" s="11"/>
      <c r="F96" s="11"/>
      <c r="G96" s="11"/>
      <c r="H96" s="12"/>
      <c r="I96" s="13" t="s">
        <v>4</v>
      </c>
      <c r="J96" s="14" t="s">
        <v>98</v>
      </c>
      <c r="K96" s="14"/>
      <c r="L96" s="14"/>
      <c r="M96" s="14"/>
      <c r="N96" s="15"/>
      <c r="O96" s="16" t="s">
        <v>6</v>
      </c>
      <c r="P96" s="17"/>
      <c r="Q96" s="18"/>
      <c r="R96" s="19">
        <f>SUM(N104:N110)/S95</f>
        <v>61.1764705882353</v>
      </c>
      <c r="S96" s="20"/>
    </row>
    <row r="97" spans="1:19" ht="19.5" thickBot="1">
      <c r="A97" s="10" t="s">
        <v>99</v>
      </c>
      <c r="B97" s="11"/>
      <c r="C97" s="11"/>
      <c r="D97" s="11"/>
      <c r="E97" s="11"/>
      <c r="F97" s="11"/>
      <c r="G97" s="11"/>
      <c r="H97" s="12"/>
      <c r="I97" s="21" t="s">
        <v>8</v>
      </c>
      <c r="J97" s="14" t="s">
        <v>100</v>
      </c>
      <c r="K97" s="14"/>
      <c r="L97" s="14"/>
      <c r="M97" s="14"/>
      <c r="N97" s="22"/>
      <c r="O97" s="22"/>
      <c r="P97" s="23"/>
      <c r="Q97" s="24">
        <v>340</v>
      </c>
      <c r="R97" s="24"/>
      <c r="S97" s="25"/>
    </row>
    <row r="98" spans="1:19" ht="19.5">
      <c r="A98" s="26" t="s">
        <v>101</v>
      </c>
      <c r="B98" s="27"/>
      <c r="C98" s="27"/>
      <c r="D98" s="27"/>
      <c r="E98" s="27"/>
      <c r="F98" s="27"/>
      <c r="G98" s="28"/>
      <c r="H98" s="29"/>
      <c r="I98" s="29"/>
      <c r="J98" s="30" t="s">
        <v>42</v>
      </c>
      <c r="K98" s="30"/>
      <c r="L98" s="30"/>
      <c r="M98" s="30"/>
      <c r="N98" s="31"/>
      <c r="O98" s="32"/>
      <c r="P98" s="32"/>
      <c r="Q98" s="33"/>
      <c r="R98" s="33"/>
      <c r="S98" s="25"/>
    </row>
    <row r="99" spans="1:19" ht="20.25" thickBot="1">
      <c r="A99" s="34" t="s">
        <v>102</v>
      </c>
      <c r="B99" s="35"/>
      <c r="C99" s="35"/>
      <c r="D99" s="35"/>
      <c r="E99" s="35"/>
      <c r="F99" s="35"/>
      <c r="G99" s="36"/>
      <c r="H99" s="29"/>
      <c r="I99" s="37"/>
      <c r="J99" s="37"/>
      <c r="K99" s="37"/>
      <c r="L99" s="37"/>
      <c r="M99" s="37"/>
      <c r="N99" s="37"/>
      <c r="O99" s="37"/>
      <c r="P99" s="37"/>
      <c r="Q99" s="33"/>
      <c r="R99" s="33"/>
      <c r="S99" s="25"/>
    </row>
    <row r="100" spans="1:19" ht="16.5" thickBot="1">
      <c r="A100" s="38"/>
      <c r="B100" s="37"/>
      <c r="C100" s="39"/>
      <c r="D100" s="37"/>
      <c r="E100" s="37"/>
      <c r="F100" s="37"/>
      <c r="G100" s="37"/>
      <c r="H100" s="37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1"/>
    </row>
    <row r="101" spans="1:19" ht="15.75">
      <c r="A101" s="42" t="s">
        <v>13</v>
      </c>
      <c r="B101" s="42" t="s">
        <v>14</v>
      </c>
      <c r="C101" s="43" t="s">
        <v>15</v>
      </c>
      <c r="D101" s="43" t="s">
        <v>16</v>
      </c>
      <c r="E101" s="43" t="s">
        <v>17</v>
      </c>
      <c r="F101" s="44" t="s">
        <v>18</v>
      </c>
      <c r="G101" s="44" t="s">
        <v>18</v>
      </c>
      <c r="H101" s="44" t="s">
        <v>19</v>
      </c>
      <c r="I101" s="44" t="s">
        <v>19</v>
      </c>
      <c r="J101" s="43" t="s">
        <v>20</v>
      </c>
      <c r="K101" s="43" t="s">
        <v>20</v>
      </c>
      <c r="L101" s="43" t="s">
        <v>20</v>
      </c>
      <c r="M101" s="43" t="s">
        <v>21</v>
      </c>
      <c r="N101" s="43" t="s">
        <v>22</v>
      </c>
      <c r="O101" s="45" t="s">
        <v>23</v>
      </c>
      <c r="P101" s="45"/>
      <c r="Q101" s="45"/>
      <c r="R101" s="45"/>
      <c r="S101" s="46"/>
    </row>
    <row r="102" spans="1:19" ht="16.5" thickBot="1">
      <c r="A102" s="47"/>
      <c r="B102" s="47"/>
      <c r="C102" s="48"/>
      <c r="D102" s="49" t="s">
        <v>13</v>
      </c>
      <c r="E102" s="50"/>
      <c r="F102" s="51" t="s">
        <v>13</v>
      </c>
      <c r="G102" s="52" t="s">
        <v>24</v>
      </c>
      <c r="H102" s="51" t="s">
        <v>13</v>
      </c>
      <c r="I102" s="52" t="s">
        <v>24</v>
      </c>
      <c r="J102" s="50" t="s">
        <v>29</v>
      </c>
      <c r="K102" s="50" t="s">
        <v>30</v>
      </c>
      <c r="L102" s="50" t="s">
        <v>27</v>
      </c>
      <c r="M102" s="50" t="s">
        <v>13</v>
      </c>
      <c r="N102" s="50"/>
      <c r="O102" s="50" t="s">
        <v>28</v>
      </c>
      <c r="P102" s="50" t="s">
        <v>29</v>
      </c>
      <c r="Q102" s="50" t="s">
        <v>30</v>
      </c>
      <c r="R102" s="50" t="s">
        <v>27</v>
      </c>
      <c r="S102" s="53"/>
    </row>
    <row r="103" spans="1:19" ht="5.25" customHeight="1">
      <c r="A103" s="54"/>
      <c r="B103" s="55"/>
      <c r="C103" s="55"/>
      <c r="D103" s="55"/>
      <c r="E103" s="56"/>
      <c r="F103" s="56"/>
      <c r="G103" s="56"/>
      <c r="H103" s="56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7"/>
    </row>
    <row r="104" spans="1:19" ht="27.75" customHeight="1">
      <c r="A104" s="58"/>
      <c r="B104" s="105">
        <v>0.5277777777777762</v>
      </c>
      <c r="C104" s="116"/>
      <c r="D104" s="127" t="s">
        <v>77</v>
      </c>
      <c r="E104" s="62">
        <v>582</v>
      </c>
      <c r="F104" s="63" t="s">
        <v>103</v>
      </c>
      <c r="G104" s="64">
        <v>41840</v>
      </c>
      <c r="H104" s="63" t="s">
        <v>104</v>
      </c>
      <c r="I104" s="64">
        <v>32695</v>
      </c>
      <c r="J104" s="97">
        <v>223</v>
      </c>
      <c r="K104" s="97"/>
      <c r="L104" s="97"/>
      <c r="M104" s="97">
        <v>52</v>
      </c>
      <c r="N104" s="66">
        <f aca="true" t="shared" si="2" ref="N104:N109">SUM(J104:L104)/3.4</f>
        <v>65.58823529411765</v>
      </c>
      <c r="O104" s="67">
        <v>1</v>
      </c>
      <c r="P104" s="67">
        <v>1</v>
      </c>
      <c r="Q104" s="67"/>
      <c r="R104" s="67"/>
      <c r="S104" s="69">
        <v>10</v>
      </c>
    </row>
    <row r="105" spans="1:19" ht="27.75" customHeight="1">
      <c r="A105" s="58"/>
      <c r="B105" s="105">
        <v>0.5222222222222215</v>
      </c>
      <c r="C105" s="116"/>
      <c r="D105" s="129" t="s">
        <v>78</v>
      </c>
      <c r="E105" s="111">
        <v>760</v>
      </c>
      <c r="F105" s="80" t="s">
        <v>92</v>
      </c>
      <c r="G105" s="80">
        <v>219487</v>
      </c>
      <c r="H105" s="80" t="s">
        <v>93</v>
      </c>
      <c r="I105" s="80" t="s">
        <v>94</v>
      </c>
      <c r="J105" s="97"/>
      <c r="K105" s="97">
        <v>215</v>
      </c>
      <c r="L105" s="97"/>
      <c r="M105" s="97">
        <v>50</v>
      </c>
      <c r="N105" s="66">
        <f t="shared" si="2"/>
        <v>63.23529411764706</v>
      </c>
      <c r="O105" s="67">
        <v>2</v>
      </c>
      <c r="P105" s="67"/>
      <c r="Q105" s="67">
        <v>1</v>
      </c>
      <c r="R105" s="67"/>
      <c r="S105" s="69">
        <v>9</v>
      </c>
    </row>
    <row r="106" spans="1:19" ht="27.75" customHeight="1">
      <c r="A106" s="58"/>
      <c r="B106" s="105">
        <v>0.533333333333331</v>
      </c>
      <c r="C106" s="116"/>
      <c r="D106" s="127" t="s">
        <v>78</v>
      </c>
      <c r="E106" s="62">
        <v>526</v>
      </c>
      <c r="F106" s="64" t="s">
        <v>105</v>
      </c>
      <c r="G106" s="64">
        <v>213640</v>
      </c>
      <c r="H106" s="64" t="s">
        <v>106</v>
      </c>
      <c r="I106" s="64">
        <v>35418</v>
      </c>
      <c r="J106" s="97"/>
      <c r="K106" s="97">
        <v>205</v>
      </c>
      <c r="L106" s="97"/>
      <c r="M106" s="97">
        <v>48</v>
      </c>
      <c r="N106" s="66">
        <f t="shared" si="2"/>
        <v>60.294117647058826</v>
      </c>
      <c r="O106" s="67">
        <v>3</v>
      </c>
      <c r="P106" s="67"/>
      <c r="Q106" s="67">
        <v>2</v>
      </c>
      <c r="R106" s="67"/>
      <c r="S106" s="69">
        <v>8</v>
      </c>
    </row>
    <row r="107" spans="1:19" ht="27.75" customHeight="1">
      <c r="A107" s="58"/>
      <c r="B107" s="105">
        <v>0.511111111111112</v>
      </c>
      <c r="C107" s="116"/>
      <c r="D107" s="129" t="s">
        <v>78</v>
      </c>
      <c r="E107" s="111">
        <v>847</v>
      </c>
      <c r="F107" s="81" t="s">
        <v>72</v>
      </c>
      <c r="G107" s="80">
        <v>331341</v>
      </c>
      <c r="H107" s="81" t="s">
        <v>97</v>
      </c>
      <c r="I107" s="80">
        <v>41758</v>
      </c>
      <c r="J107" s="97"/>
      <c r="K107" s="97">
        <v>203</v>
      </c>
      <c r="L107" s="97"/>
      <c r="M107" s="97">
        <v>48</v>
      </c>
      <c r="N107" s="66">
        <f t="shared" si="2"/>
        <v>59.70588235294118</v>
      </c>
      <c r="O107" s="67">
        <v>4</v>
      </c>
      <c r="P107" s="67"/>
      <c r="Q107" s="67">
        <v>3</v>
      </c>
      <c r="R107" s="67"/>
      <c r="S107" s="69">
        <v>7</v>
      </c>
    </row>
    <row r="108" spans="1:19" ht="27.75" customHeight="1">
      <c r="A108" s="58"/>
      <c r="B108" s="105">
        <v>0.5166666666666667</v>
      </c>
      <c r="C108" s="116"/>
      <c r="D108" s="129" t="s">
        <v>78</v>
      </c>
      <c r="E108" s="111">
        <v>736</v>
      </c>
      <c r="F108" s="81" t="s">
        <v>95</v>
      </c>
      <c r="G108" s="80">
        <v>56529</v>
      </c>
      <c r="H108" s="81" t="s">
        <v>96</v>
      </c>
      <c r="I108" s="80">
        <v>31851</v>
      </c>
      <c r="J108" s="97"/>
      <c r="K108" s="97">
        <v>202</v>
      </c>
      <c r="L108" s="97"/>
      <c r="M108" s="97">
        <v>48</v>
      </c>
      <c r="N108" s="66">
        <f t="shared" si="2"/>
        <v>59.411764705882355</v>
      </c>
      <c r="O108" s="67">
        <v>5</v>
      </c>
      <c r="P108" s="67"/>
      <c r="Q108" s="67">
        <v>4</v>
      </c>
      <c r="R108" s="67"/>
      <c r="S108" s="69">
        <v>6</v>
      </c>
    </row>
    <row r="109" spans="1:19" ht="27.75" customHeight="1">
      <c r="A109" s="58"/>
      <c r="B109" s="105">
        <v>0.5388888888888858</v>
      </c>
      <c r="C109" s="116"/>
      <c r="D109" s="127" t="s">
        <v>78</v>
      </c>
      <c r="E109" s="62">
        <v>305</v>
      </c>
      <c r="F109" s="76" t="s">
        <v>107</v>
      </c>
      <c r="G109" s="77">
        <v>400271</v>
      </c>
      <c r="H109" s="76" t="s">
        <v>108</v>
      </c>
      <c r="I109" s="77">
        <v>56296</v>
      </c>
      <c r="J109" s="97"/>
      <c r="K109" s="97">
        <v>200</v>
      </c>
      <c r="L109" s="97"/>
      <c r="M109" s="97">
        <v>48</v>
      </c>
      <c r="N109" s="66">
        <f t="shared" si="2"/>
        <v>58.82352941176471</v>
      </c>
      <c r="O109" s="67">
        <v>6</v>
      </c>
      <c r="P109" s="67"/>
      <c r="Q109" s="67">
        <v>5</v>
      </c>
      <c r="R109" s="67"/>
      <c r="S109" s="69">
        <v>5</v>
      </c>
    </row>
    <row r="110" spans="1:19" ht="15.75">
      <c r="A110" s="58"/>
      <c r="B110" s="105">
        <v>0.54375</v>
      </c>
      <c r="C110" s="97"/>
      <c r="D110" s="97"/>
      <c r="E110" s="103"/>
      <c r="F110" s="76" t="s">
        <v>38</v>
      </c>
      <c r="G110" s="97"/>
      <c r="H110" s="97"/>
      <c r="I110" s="97"/>
      <c r="J110" s="97"/>
      <c r="K110" s="97"/>
      <c r="L110" s="97"/>
      <c r="M110" s="97"/>
      <c r="N110" s="66"/>
      <c r="O110" s="67"/>
      <c r="P110" s="67"/>
      <c r="Q110" s="67"/>
      <c r="R110" s="67"/>
      <c r="S110" s="69"/>
    </row>
    <row r="111" spans="1:19" ht="6" customHeight="1" thickBot="1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91"/>
      <c r="O111" s="92"/>
      <c r="P111" s="92"/>
      <c r="Q111" s="92"/>
      <c r="R111" s="92"/>
      <c r="S111" s="93"/>
    </row>
    <row r="112" spans="1:19" ht="15.75" thickBot="1">
      <c r="A112" s="94"/>
      <c r="B112" s="95"/>
      <c r="C112" s="130"/>
      <c r="D112" s="131"/>
      <c r="E112" s="132"/>
      <c r="F112" s="132"/>
      <c r="G112" s="132"/>
      <c r="H112" s="132"/>
      <c r="I112" s="132"/>
      <c r="J112" s="95"/>
      <c r="K112" s="95"/>
      <c r="L112" s="95"/>
      <c r="M112" s="95"/>
      <c r="N112" s="133"/>
      <c r="O112" s="134"/>
      <c r="P112" s="134"/>
      <c r="Q112" s="134"/>
      <c r="R112" s="134"/>
      <c r="S112" s="135"/>
    </row>
    <row r="113" spans="1:19" ht="26.25" thickBot="1">
      <c r="A113" s="1" t="s">
        <v>0</v>
      </c>
      <c r="B113" s="2"/>
      <c r="C113" s="2"/>
      <c r="D113" s="2"/>
      <c r="E113" s="2"/>
      <c r="F113" s="2"/>
      <c r="G113" s="2"/>
      <c r="H113" s="3"/>
      <c r="I113" s="4" t="s">
        <v>1</v>
      </c>
      <c r="J113" s="4"/>
      <c r="K113" s="4"/>
      <c r="L113" s="4"/>
      <c r="M113" s="4"/>
      <c r="N113" s="5"/>
      <c r="O113" s="6" t="s">
        <v>2</v>
      </c>
      <c r="P113" s="7"/>
      <c r="Q113" s="7"/>
      <c r="R113" s="8">
        <v>4</v>
      </c>
      <c r="S113" s="9">
        <v>4</v>
      </c>
    </row>
    <row r="114" spans="1:19" ht="20.25" thickBot="1">
      <c r="A114" s="10" t="s">
        <v>3</v>
      </c>
      <c r="B114" s="11"/>
      <c r="C114" s="11"/>
      <c r="D114" s="11"/>
      <c r="E114" s="11"/>
      <c r="F114" s="11"/>
      <c r="G114" s="11"/>
      <c r="H114" s="12"/>
      <c r="I114" s="13" t="s">
        <v>4</v>
      </c>
      <c r="J114" s="14" t="s">
        <v>98</v>
      </c>
      <c r="K114" s="14"/>
      <c r="L114" s="14"/>
      <c r="M114" s="14"/>
      <c r="N114" s="15"/>
      <c r="O114" s="16" t="s">
        <v>6</v>
      </c>
      <c r="P114" s="17"/>
      <c r="Q114" s="18"/>
      <c r="R114" s="19">
        <f>SUM(N122:N126)/S113</f>
        <v>61.12068965517241</v>
      </c>
      <c r="S114" s="20"/>
    </row>
    <row r="115" spans="1:19" ht="19.5" thickBot="1">
      <c r="A115" s="10" t="s">
        <v>109</v>
      </c>
      <c r="B115" s="11"/>
      <c r="C115" s="11"/>
      <c r="D115" s="11"/>
      <c r="E115" s="11"/>
      <c r="F115" s="11"/>
      <c r="G115" s="11"/>
      <c r="H115" s="12"/>
      <c r="I115" s="21" t="s">
        <v>8</v>
      </c>
      <c r="J115" s="14" t="s">
        <v>100</v>
      </c>
      <c r="K115" s="14"/>
      <c r="L115" s="14"/>
      <c r="M115" s="14"/>
      <c r="N115" s="22"/>
      <c r="O115" s="22"/>
      <c r="P115" s="23"/>
      <c r="Q115" s="24">
        <v>290</v>
      </c>
      <c r="R115" s="24"/>
      <c r="S115" s="25"/>
    </row>
    <row r="116" spans="1:19" ht="19.5">
      <c r="A116" s="26" t="s">
        <v>48</v>
      </c>
      <c r="B116" s="27"/>
      <c r="C116" s="27"/>
      <c r="D116" s="27"/>
      <c r="E116" s="27"/>
      <c r="F116" s="27"/>
      <c r="G116" s="28"/>
      <c r="H116" s="29"/>
      <c r="I116" s="29"/>
      <c r="J116" s="30" t="s">
        <v>42</v>
      </c>
      <c r="K116" s="30"/>
      <c r="L116" s="30"/>
      <c r="M116" s="30"/>
      <c r="N116" s="126"/>
      <c r="O116" s="32"/>
      <c r="P116" s="32"/>
      <c r="Q116" s="33"/>
      <c r="R116" s="33"/>
      <c r="S116" s="25"/>
    </row>
    <row r="117" spans="1:19" ht="20.25" thickBot="1">
      <c r="A117" s="34" t="s">
        <v>110</v>
      </c>
      <c r="B117" s="35"/>
      <c r="C117" s="35"/>
      <c r="D117" s="35"/>
      <c r="E117" s="35"/>
      <c r="F117" s="35"/>
      <c r="G117" s="36"/>
      <c r="H117" s="29"/>
      <c r="I117" s="37"/>
      <c r="J117" s="37"/>
      <c r="K117" s="37"/>
      <c r="L117" s="37"/>
      <c r="M117" s="37"/>
      <c r="N117" s="37"/>
      <c r="O117" s="37"/>
      <c r="P117" s="37"/>
      <c r="Q117" s="33"/>
      <c r="R117" s="33"/>
      <c r="S117" s="25"/>
    </row>
    <row r="118" spans="1:19" ht="16.5" thickBot="1">
      <c r="A118" s="38"/>
      <c r="B118" s="37"/>
      <c r="C118" s="39"/>
      <c r="D118" s="37"/>
      <c r="E118" s="37"/>
      <c r="F118" s="37"/>
      <c r="G118" s="37"/>
      <c r="H118" s="37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1"/>
    </row>
    <row r="119" spans="1:19" ht="15.75">
      <c r="A119" s="42" t="s">
        <v>13</v>
      </c>
      <c r="B119" s="42" t="s">
        <v>14</v>
      </c>
      <c r="C119" s="43" t="s">
        <v>15</v>
      </c>
      <c r="D119" s="43" t="s">
        <v>16</v>
      </c>
      <c r="E119" s="43" t="s">
        <v>17</v>
      </c>
      <c r="F119" s="44" t="s">
        <v>18</v>
      </c>
      <c r="G119" s="44" t="s">
        <v>18</v>
      </c>
      <c r="H119" s="44" t="s">
        <v>19</v>
      </c>
      <c r="I119" s="44" t="s">
        <v>19</v>
      </c>
      <c r="J119" s="43" t="s">
        <v>20</v>
      </c>
      <c r="K119" s="43" t="s">
        <v>20</v>
      </c>
      <c r="L119" s="43" t="s">
        <v>20</v>
      </c>
      <c r="M119" s="43" t="s">
        <v>21</v>
      </c>
      <c r="N119" s="43" t="s">
        <v>22</v>
      </c>
      <c r="O119" s="45" t="s">
        <v>23</v>
      </c>
      <c r="P119" s="45"/>
      <c r="Q119" s="45"/>
      <c r="R119" s="45"/>
      <c r="S119" s="46"/>
    </row>
    <row r="120" spans="1:19" ht="16.5" thickBot="1">
      <c r="A120" s="47"/>
      <c r="B120" s="47"/>
      <c r="C120" s="48"/>
      <c r="D120" s="49" t="s">
        <v>13</v>
      </c>
      <c r="E120" s="50"/>
      <c r="F120" s="51" t="s">
        <v>13</v>
      </c>
      <c r="G120" s="52" t="s">
        <v>24</v>
      </c>
      <c r="H120" s="51" t="s">
        <v>13</v>
      </c>
      <c r="I120" s="52" t="s">
        <v>24</v>
      </c>
      <c r="J120" s="50" t="s">
        <v>29</v>
      </c>
      <c r="K120" s="50" t="s">
        <v>30</v>
      </c>
      <c r="L120" s="50" t="s">
        <v>27</v>
      </c>
      <c r="M120" s="50" t="s">
        <v>13</v>
      </c>
      <c r="N120" s="50"/>
      <c r="O120" s="50" t="s">
        <v>28</v>
      </c>
      <c r="P120" s="50" t="s">
        <v>29</v>
      </c>
      <c r="Q120" s="50" t="s">
        <v>30</v>
      </c>
      <c r="R120" s="50" t="s">
        <v>27</v>
      </c>
      <c r="S120" s="53"/>
    </row>
    <row r="121" spans="1:19" ht="5.25" customHeight="1">
      <c r="A121" s="54"/>
      <c r="B121" s="55"/>
      <c r="C121" s="55"/>
      <c r="D121" s="55"/>
      <c r="E121" s="56"/>
      <c r="F121" s="56"/>
      <c r="G121" s="56"/>
      <c r="H121" s="56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7"/>
    </row>
    <row r="122" spans="1:19" ht="27.75" customHeight="1">
      <c r="A122" s="58"/>
      <c r="B122" s="105">
        <v>0.5493055555555556</v>
      </c>
      <c r="C122" s="116"/>
      <c r="D122" s="127" t="s">
        <v>77</v>
      </c>
      <c r="E122" s="62">
        <v>731</v>
      </c>
      <c r="F122" s="64" t="s">
        <v>111</v>
      </c>
      <c r="G122" s="64">
        <v>41432</v>
      </c>
      <c r="H122" s="64" t="s">
        <v>112</v>
      </c>
      <c r="I122" s="64">
        <v>28272</v>
      </c>
      <c r="J122" s="97">
        <v>187</v>
      </c>
      <c r="K122" s="97"/>
      <c r="L122" s="97"/>
      <c r="M122" s="97">
        <v>52</v>
      </c>
      <c r="N122" s="66">
        <f>SUM(J122:L122)/2.9</f>
        <v>64.48275862068965</v>
      </c>
      <c r="O122" s="67">
        <v>1</v>
      </c>
      <c r="P122" s="67">
        <v>1</v>
      </c>
      <c r="Q122" s="67"/>
      <c r="R122" s="67"/>
      <c r="S122" s="69">
        <v>10</v>
      </c>
    </row>
    <row r="123" spans="1:19" ht="27.75" customHeight="1">
      <c r="A123" s="58"/>
      <c r="B123" s="105">
        <v>0.5444444444444405</v>
      </c>
      <c r="C123" s="116"/>
      <c r="D123" s="127" t="s">
        <v>78</v>
      </c>
      <c r="E123" s="62">
        <v>591</v>
      </c>
      <c r="F123" s="76" t="s">
        <v>113</v>
      </c>
      <c r="G123" s="77">
        <v>400643</v>
      </c>
      <c r="H123" s="76" t="s">
        <v>114</v>
      </c>
      <c r="I123" s="77">
        <v>21989</v>
      </c>
      <c r="J123" s="97"/>
      <c r="K123" s="97">
        <v>183</v>
      </c>
      <c r="L123" s="97"/>
      <c r="M123" s="97">
        <v>50</v>
      </c>
      <c r="N123" s="66">
        <f>SUM(J123:L123)/2.9</f>
        <v>63.10344827586207</v>
      </c>
      <c r="O123" s="67">
        <v>2</v>
      </c>
      <c r="P123" s="67"/>
      <c r="Q123" s="67">
        <v>1</v>
      </c>
      <c r="R123" s="67"/>
      <c r="S123" s="69">
        <v>9</v>
      </c>
    </row>
    <row r="124" spans="1:19" ht="27.75" customHeight="1">
      <c r="A124" s="58"/>
      <c r="B124" s="105">
        <v>0.5590277777777778</v>
      </c>
      <c r="C124" s="116"/>
      <c r="D124" s="127" t="s">
        <v>78</v>
      </c>
      <c r="E124" s="62">
        <v>305</v>
      </c>
      <c r="F124" s="76" t="s">
        <v>107</v>
      </c>
      <c r="G124" s="77">
        <v>400271</v>
      </c>
      <c r="H124" s="76" t="s">
        <v>108</v>
      </c>
      <c r="I124" s="77">
        <v>56296</v>
      </c>
      <c r="J124" s="97"/>
      <c r="K124" s="97">
        <v>176</v>
      </c>
      <c r="L124" s="97"/>
      <c r="M124" s="97">
        <v>48</v>
      </c>
      <c r="N124" s="66">
        <f>SUM(J124:L124)/2.9</f>
        <v>60.689655172413794</v>
      </c>
      <c r="O124" s="67">
        <v>3</v>
      </c>
      <c r="P124" s="67"/>
      <c r="Q124" s="67">
        <v>2</v>
      </c>
      <c r="R124" s="67"/>
      <c r="S124" s="69">
        <v>8</v>
      </c>
    </row>
    <row r="125" spans="1:19" ht="27.75" customHeight="1">
      <c r="A125" s="58"/>
      <c r="B125" s="105">
        <v>0.5541666666666667</v>
      </c>
      <c r="C125" s="116"/>
      <c r="D125" s="127" t="s">
        <v>78</v>
      </c>
      <c r="E125" s="62">
        <v>729</v>
      </c>
      <c r="F125" s="63" t="s">
        <v>115</v>
      </c>
      <c r="G125" s="64">
        <v>246905</v>
      </c>
      <c r="H125" s="63" t="s">
        <v>116</v>
      </c>
      <c r="I125" s="64">
        <v>40167</v>
      </c>
      <c r="J125" s="97"/>
      <c r="K125" s="97">
        <v>163</v>
      </c>
      <c r="L125" s="97"/>
      <c r="M125" s="97">
        <v>44</v>
      </c>
      <c r="N125" s="66">
        <f>SUM(J125:L125)/2.9</f>
        <v>56.20689655172414</v>
      </c>
      <c r="O125" s="67">
        <v>4</v>
      </c>
      <c r="P125" s="67"/>
      <c r="Q125" s="67">
        <v>3</v>
      </c>
      <c r="R125" s="67"/>
      <c r="S125" s="69">
        <v>7</v>
      </c>
    </row>
    <row r="126" spans="1:19" ht="15.75">
      <c r="A126" s="58"/>
      <c r="B126" s="105">
        <v>0.5638888888888889</v>
      </c>
      <c r="C126" s="97"/>
      <c r="D126" s="97"/>
      <c r="E126" s="97"/>
      <c r="F126" s="76" t="s">
        <v>38</v>
      </c>
      <c r="G126" s="97"/>
      <c r="H126" s="97"/>
      <c r="I126" s="97"/>
      <c r="J126" s="97"/>
      <c r="K126" s="97"/>
      <c r="L126" s="97"/>
      <c r="M126" s="97"/>
      <c r="N126" s="66"/>
      <c r="O126" s="67"/>
      <c r="P126" s="67"/>
      <c r="Q126" s="67"/>
      <c r="R126" s="67"/>
      <c r="S126" s="69"/>
    </row>
    <row r="127" spans="1:19" ht="6" customHeight="1" thickBot="1">
      <c r="A127" s="86"/>
      <c r="B127" s="87"/>
      <c r="C127" s="88"/>
      <c r="D127" s="89"/>
      <c r="E127" s="114"/>
      <c r="F127" s="114"/>
      <c r="G127" s="114"/>
      <c r="H127" s="114"/>
      <c r="I127" s="114"/>
      <c r="J127" s="87"/>
      <c r="K127" s="87"/>
      <c r="L127" s="87"/>
      <c r="M127" s="87"/>
      <c r="N127" s="91"/>
      <c r="O127" s="92"/>
      <c r="P127" s="92"/>
      <c r="Q127" s="92"/>
      <c r="R127" s="92"/>
      <c r="S127" s="93"/>
    </row>
    <row r="128" spans="1:19" ht="9.75" customHeight="1" thickBo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1:19" ht="26.25" thickBot="1">
      <c r="A129" s="1" t="s">
        <v>0</v>
      </c>
      <c r="B129" s="2"/>
      <c r="C129" s="2"/>
      <c r="D129" s="2"/>
      <c r="E129" s="2"/>
      <c r="F129" s="2"/>
      <c r="G129" s="2"/>
      <c r="H129" s="3"/>
      <c r="I129" s="4" t="s">
        <v>1</v>
      </c>
      <c r="J129" s="4"/>
      <c r="K129" s="4"/>
      <c r="L129" s="4"/>
      <c r="M129" s="4"/>
      <c r="N129" s="5"/>
      <c r="O129" s="6" t="s">
        <v>2</v>
      </c>
      <c r="P129" s="7"/>
      <c r="Q129" s="7"/>
      <c r="R129" s="8">
        <v>3</v>
      </c>
      <c r="S129" s="9">
        <v>3</v>
      </c>
    </row>
    <row r="130" spans="1:19" ht="20.25" thickBot="1">
      <c r="A130" s="10" t="s">
        <v>3</v>
      </c>
      <c r="B130" s="11"/>
      <c r="C130" s="11"/>
      <c r="D130" s="11"/>
      <c r="E130" s="11"/>
      <c r="F130" s="11"/>
      <c r="G130" s="11"/>
      <c r="H130" s="12"/>
      <c r="I130" s="13" t="s">
        <v>4</v>
      </c>
      <c r="J130" s="14" t="s">
        <v>98</v>
      </c>
      <c r="K130" s="14"/>
      <c r="L130" s="14"/>
      <c r="M130" s="14"/>
      <c r="N130" s="15"/>
      <c r="O130" s="16" t="s">
        <v>6</v>
      </c>
      <c r="P130" s="17"/>
      <c r="Q130" s="18"/>
      <c r="R130" s="19">
        <f>SUM(N138:N141)/S129</f>
        <v>63.6036036036036</v>
      </c>
      <c r="S130" s="20"/>
    </row>
    <row r="131" spans="1:19" ht="19.5" thickBot="1">
      <c r="A131" s="10" t="s">
        <v>117</v>
      </c>
      <c r="B131" s="11"/>
      <c r="C131" s="11"/>
      <c r="D131" s="11"/>
      <c r="E131" s="11"/>
      <c r="F131" s="11"/>
      <c r="G131" s="11"/>
      <c r="H131" s="12"/>
      <c r="I131" s="21" t="s">
        <v>8</v>
      </c>
      <c r="J131" s="14" t="s">
        <v>100</v>
      </c>
      <c r="K131" s="14"/>
      <c r="L131" s="14"/>
      <c r="M131" s="14"/>
      <c r="N131" s="22"/>
      <c r="O131" s="22"/>
      <c r="P131" s="23"/>
      <c r="Q131" s="24">
        <v>370</v>
      </c>
      <c r="R131" s="24"/>
      <c r="S131" s="25"/>
    </row>
    <row r="132" spans="1:19" ht="19.5">
      <c r="A132" s="26" t="s">
        <v>118</v>
      </c>
      <c r="B132" s="27"/>
      <c r="C132" s="27"/>
      <c r="D132" s="27"/>
      <c r="E132" s="27"/>
      <c r="F132" s="27"/>
      <c r="G132" s="28"/>
      <c r="H132" s="29"/>
      <c r="I132" s="29"/>
      <c r="J132" s="30" t="s">
        <v>42</v>
      </c>
      <c r="K132" s="30"/>
      <c r="L132" s="30"/>
      <c r="M132" s="30"/>
      <c r="N132" s="31"/>
      <c r="O132" s="32"/>
      <c r="P132" s="32"/>
      <c r="Q132" s="33"/>
      <c r="R132" s="33"/>
      <c r="S132" s="25"/>
    </row>
    <row r="133" spans="1:19" ht="20.25" thickBot="1">
      <c r="A133" s="34" t="s">
        <v>119</v>
      </c>
      <c r="B133" s="35"/>
      <c r="C133" s="35"/>
      <c r="D133" s="35"/>
      <c r="E133" s="35"/>
      <c r="F133" s="35"/>
      <c r="G133" s="36"/>
      <c r="H133" s="29"/>
      <c r="I133" s="37"/>
      <c r="J133" s="40"/>
      <c r="K133" s="40"/>
      <c r="L133" s="40"/>
      <c r="M133" s="40"/>
      <c r="N133" s="37"/>
      <c r="O133" s="37"/>
      <c r="P133" s="37"/>
      <c r="Q133" s="33"/>
      <c r="R133" s="33"/>
      <c r="S133" s="25"/>
    </row>
    <row r="134" spans="1:19" ht="16.5" thickBot="1">
      <c r="A134" s="38"/>
      <c r="B134" s="37"/>
      <c r="C134" s="39"/>
      <c r="D134" s="37"/>
      <c r="E134" s="37"/>
      <c r="F134" s="37"/>
      <c r="G134" s="37"/>
      <c r="H134" s="37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1"/>
    </row>
    <row r="135" spans="1:19" ht="15.75">
      <c r="A135" s="42" t="s">
        <v>13</v>
      </c>
      <c r="B135" s="42" t="s">
        <v>14</v>
      </c>
      <c r="C135" s="43" t="s">
        <v>15</v>
      </c>
      <c r="D135" s="43" t="s">
        <v>16</v>
      </c>
      <c r="E135" s="43" t="s">
        <v>17</v>
      </c>
      <c r="F135" s="44" t="s">
        <v>18</v>
      </c>
      <c r="G135" s="44" t="s">
        <v>18</v>
      </c>
      <c r="H135" s="44" t="s">
        <v>19</v>
      </c>
      <c r="I135" s="44" t="s">
        <v>19</v>
      </c>
      <c r="J135" s="43" t="s">
        <v>20</v>
      </c>
      <c r="K135" s="43" t="s">
        <v>20</v>
      </c>
      <c r="L135" s="43" t="s">
        <v>20</v>
      </c>
      <c r="M135" s="43" t="s">
        <v>21</v>
      </c>
      <c r="N135" s="43" t="s">
        <v>22</v>
      </c>
      <c r="O135" s="45" t="s">
        <v>23</v>
      </c>
      <c r="P135" s="45"/>
      <c r="Q135" s="45"/>
      <c r="R135" s="45"/>
      <c r="S135" s="46"/>
    </row>
    <row r="136" spans="1:19" ht="16.5" thickBot="1">
      <c r="A136" s="47"/>
      <c r="B136" s="47"/>
      <c r="C136" s="48"/>
      <c r="D136" s="49" t="s">
        <v>13</v>
      </c>
      <c r="E136" s="50"/>
      <c r="F136" s="51" t="s">
        <v>13</v>
      </c>
      <c r="G136" s="52" t="s">
        <v>24</v>
      </c>
      <c r="H136" s="51" t="s">
        <v>13</v>
      </c>
      <c r="I136" s="52" t="s">
        <v>24</v>
      </c>
      <c r="J136" s="50" t="s">
        <v>29</v>
      </c>
      <c r="K136" s="50" t="s">
        <v>30</v>
      </c>
      <c r="L136" s="50" t="s">
        <v>27</v>
      </c>
      <c r="M136" s="50" t="s">
        <v>13</v>
      </c>
      <c r="N136" s="50"/>
      <c r="O136" s="50" t="s">
        <v>28</v>
      </c>
      <c r="P136" s="50" t="s">
        <v>29</v>
      </c>
      <c r="Q136" s="50" t="s">
        <v>30</v>
      </c>
      <c r="R136" s="50" t="s">
        <v>27</v>
      </c>
      <c r="S136" s="53"/>
    </row>
    <row r="137" spans="1:19" ht="5.25" customHeight="1">
      <c r="A137" s="54"/>
      <c r="B137" s="55"/>
      <c r="C137" s="55"/>
      <c r="D137" s="55"/>
      <c r="E137" s="56"/>
      <c r="F137" s="56"/>
      <c r="G137" s="56"/>
      <c r="H137" s="56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7"/>
    </row>
    <row r="138" spans="1:19" ht="27.75" customHeight="1">
      <c r="A138" s="58"/>
      <c r="B138" s="105">
        <v>0.56875</v>
      </c>
      <c r="C138" s="116"/>
      <c r="D138" s="127" t="s">
        <v>77</v>
      </c>
      <c r="E138" s="62">
        <v>731</v>
      </c>
      <c r="F138" s="64" t="s">
        <v>111</v>
      </c>
      <c r="G138" s="64">
        <v>41432</v>
      </c>
      <c r="H138" s="64" t="s">
        <v>112</v>
      </c>
      <c r="I138" s="64">
        <v>28272</v>
      </c>
      <c r="J138" s="97">
        <v>239</v>
      </c>
      <c r="K138" s="97"/>
      <c r="L138" s="97"/>
      <c r="M138" s="97">
        <v>52</v>
      </c>
      <c r="N138" s="66">
        <f>SUM(J138:L138)/3.7</f>
        <v>64.5945945945946</v>
      </c>
      <c r="O138" s="67">
        <v>1</v>
      </c>
      <c r="P138" s="67">
        <v>1</v>
      </c>
      <c r="Q138" s="67"/>
      <c r="R138" s="67"/>
      <c r="S138" s="69">
        <v>10</v>
      </c>
    </row>
    <row r="139" spans="1:19" ht="27.75" customHeight="1">
      <c r="A139" s="58"/>
      <c r="B139" s="105">
        <v>0.5638888888888889</v>
      </c>
      <c r="C139" s="116"/>
      <c r="D139" s="127" t="s">
        <v>78</v>
      </c>
      <c r="E139" s="62">
        <v>591</v>
      </c>
      <c r="F139" s="76" t="s">
        <v>113</v>
      </c>
      <c r="G139" s="77">
        <v>400643</v>
      </c>
      <c r="H139" s="76" t="s">
        <v>114</v>
      </c>
      <c r="I139" s="77">
        <v>21989</v>
      </c>
      <c r="J139" s="97"/>
      <c r="K139" s="97">
        <v>234</v>
      </c>
      <c r="L139" s="97"/>
      <c r="M139" s="97">
        <v>52</v>
      </c>
      <c r="N139" s="66">
        <f>SUM(J139:L139)/3.7</f>
        <v>63.24324324324324</v>
      </c>
      <c r="O139" s="67">
        <v>2</v>
      </c>
      <c r="P139" s="67"/>
      <c r="Q139" s="67">
        <v>1</v>
      </c>
      <c r="R139" s="67"/>
      <c r="S139" s="69">
        <v>9</v>
      </c>
    </row>
    <row r="140" spans="1:19" ht="27.75" customHeight="1">
      <c r="A140" s="58"/>
      <c r="B140" s="105">
        <v>0.574305555555556</v>
      </c>
      <c r="C140" s="116"/>
      <c r="D140" s="127" t="s">
        <v>78</v>
      </c>
      <c r="E140" s="62">
        <v>321</v>
      </c>
      <c r="F140" s="64" t="s">
        <v>120</v>
      </c>
      <c r="G140" s="64">
        <v>163260</v>
      </c>
      <c r="H140" s="64" t="s">
        <v>121</v>
      </c>
      <c r="I140" s="64" t="s">
        <v>122</v>
      </c>
      <c r="J140" s="97"/>
      <c r="K140" s="97">
        <v>233</v>
      </c>
      <c r="L140" s="97"/>
      <c r="M140" s="97">
        <v>50</v>
      </c>
      <c r="N140" s="66">
        <f>SUM(J140:L140)/3.7</f>
        <v>62.97297297297297</v>
      </c>
      <c r="O140" s="67">
        <v>3</v>
      </c>
      <c r="P140" s="67"/>
      <c r="Q140" s="67">
        <v>2</v>
      </c>
      <c r="R140" s="67"/>
      <c r="S140" s="69">
        <v>8</v>
      </c>
    </row>
    <row r="141" spans="1:19" ht="15.75">
      <c r="A141" s="58"/>
      <c r="B141" s="105">
        <v>0.579861111111111</v>
      </c>
      <c r="C141" s="99"/>
      <c r="D141" s="100"/>
      <c r="E141" s="102"/>
      <c r="F141" s="64" t="s">
        <v>38</v>
      </c>
      <c r="G141" s="102"/>
      <c r="H141" s="102"/>
      <c r="I141" s="103"/>
      <c r="J141" s="97"/>
      <c r="K141" s="97"/>
      <c r="L141" s="97"/>
      <c r="M141" s="97"/>
      <c r="N141" s="66"/>
      <c r="O141" s="67"/>
      <c r="P141" s="67"/>
      <c r="Q141" s="67"/>
      <c r="R141" s="67"/>
      <c r="S141" s="69"/>
    </row>
    <row r="142" spans="1:19" ht="3.75" customHeight="1" thickBot="1">
      <c r="A142" s="86"/>
      <c r="B142" s="87"/>
      <c r="C142" s="88"/>
      <c r="D142" s="89"/>
      <c r="E142" s="114"/>
      <c r="F142" s="114"/>
      <c r="G142" s="114"/>
      <c r="H142" s="114"/>
      <c r="I142" s="114"/>
      <c r="J142" s="87"/>
      <c r="K142" s="87"/>
      <c r="L142" s="87"/>
      <c r="M142" s="87"/>
      <c r="N142" s="91"/>
      <c r="O142" s="92"/>
      <c r="P142" s="92"/>
      <c r="Q142" s="92"/>
      <c r="R142" s="92"/>
      <c r="S142" s="93"/>
    </row>
    <row r="143" spans="1:19" ht="15.75" thickBot="1">
      <c r="A143" s="94"/>
      <c r="B143" s="95"/>
      <c r="C143" s="130"/>
      <c r="D143" s="131"/>
      <c r="E143" s="132"/>
      <c r="F143" s="132"/>
      <c r="G143" s="132"/>
      <c r="H143" s="132"/>
      <c r="I143" s="132"/>
      <c r="J143" s="95"/>
      <c r="K143" s="95"/>
      <c r="L143" s="95"/>
      <c r="M143" s="95"/>
      <c r="N143" s="133"/>
      <c r="O143" s="134"/>
      <c r="P143" s="134"/>
      <c r="Q143" s="134"/>
      <c r="R143" s="134"/>
      <c r="S143" s="135"/>
    </row>
    <row r="144" spans="1:19" ht="26.25" thickBot="1">
      <c r="A144" s="1" t="s">
        <v>0</v>
      </c>
      <c r="B144" s="2"/>
      <c r="C144" s="2"/>
      <c r="D144" s="2"/>
      <c r="E144" s="2"/>
      <c r="F144" s="2"/>
      <c r="G144" s="2"/>
      <c r="H144" s="3"/>
      <c r="I144" s="4" t="s">
        <v>1</v>
      </c>
      <c r="J144" s="4"/>
      <c r="K144" s="4"/>
      <c r="L144" s="4"/>
      <c r="M144" s="4"/>
      <c r="N144" s="5"/>
      <c r="O144" s="6" t="s">
        <v>2</v>
      </c>
      <c r="P144" s="7"/>
      <c r="Q144" s="7"/>
      <c r="R144" s="8">
        <v>5</v>
      </c>
      <c r="S144" s="9">
        <v>5</v>
      </c>
    </row>
    <row r="145" spans="1:19" ht="20.25" thickBot="1">
      <c r="A145" s="10" t="s">
        <v>3</v>
      </c>
      <c r="B145" s="11"/>
      <c r="C145" s="11"/>
      <c r="D145" s="11"/>
      <c r="E145" s="11"/>
      <c r="F145" s="11"/>
      <c r="G145" s="11"/>
      <c r="H145" s="12"/>
      <c r="I145" s="13" t="s">
        <v>4</v>
      </c>
      <c r="J145" s="14" t="s">
        <v>98</v>
      </c>
      <c r="K145" s="14"/>
      <c r="L145" s="14"/>
      <c r="M145" s="14"/>
      <c r="N145" s="15"/>
      <c r="O145" s="16" t="s">
        <v>6</v>
      </c>
      <c r="P145" s="17"/>
      <c r="Q145" s="18"/>
      <c r="R145" s="19">
        <f>SUM(N153:N158)/S144</f>
        <v>60.37828947368422</v>
      </c>
      <c r="S145" s="20"/>
    </row>
    <row r="146" spans="1:19" ht="19.5" thickBot="1">
      <c r="A146" s="10" t="s">
        <v>123</v>
      </c>
      <c r="B146" s="11"/>
      <c r="C146" s="11"/>
      <c r="D146" s="11"/>
      <c r="E146" s="11"/>
      <c r="F146" s="11"/>
      <c r="G146" s="11"/>
      <c r="H146" s="12"/>
      <c r="I146" s="21" t="s">
        <v>8</v>
      </c>
      <c r="J146" s="14" t="s">
        <v>100</v>
      </c>
      <c r="K146" s="14"/>
      <c r="L146" s="14"/>
      <c r="M146" s="14"/>
      <c r="N146" s="22"/>
      <c r="O146" s="22"/>
      <c r="P146" s="23"/>
      <c r="Q146" s="24" t="s">
        <v>124</v>
      </c>
      <c r="R146" s="24"/>
      <c r="S146" s="25"/>
    </row>
    <row r="147" spans="1:19" ht="19.5">
      <c r="A147" s="26" t="s">
        <v>48</v>
      </c>
      <c r="B147" s="27"/>
      <c r="C147" s="27"/>
      <c r="D147" s="27"/>
      <c r="E147" s="27"/>
      <c r="F147" s="27"/>
      <c r="G147" s="28"/>
      <c r="H147" s="29"/>
      <c r="I147" s="29"/>
      <c r="J147" s="30" t="s">
        <v>42</v>
      </c>
      <c r="K147" s="30"/>
      <c r="L147" s="30"/>
      <c r="M147" s="30"/>
      <c r="N147" s="31"/>
      <c r="O147" s="32"/>
      <c r="P147" s="32"/>
      <c r="Q147" s="33"/>
      <c r="R147" s="33"/>
      <c r="S147" s="25"/>
    </row>
    <row r="148" spans="1:19" ht="20.25" thickBot="1">
      <c r="A148" s="34" t="s">
        <v>125</v>
      </c>
      <c r="B148" s="35"/>
      <c r="C148" s="35"/>
      <c r="D148" s="35"/>
      <c r="E148" s="35"/>
      <c r="F148" s="35"/>
      <c r="G148" s="36"/>
      <c r="H148" s="29"/>
      <c r="I148" s="37"/>
      <c r="J148" s="40"/>
      <c r="K148" s="40"/>
      <c r="L148" s="40"/>
      <c r="M148" s="40"/>
      <c r="N148" s="37"/>
      <c r="O148" s="37"/>
      <c r="P148" s="37"/>
      <c r="Q148" s="33"/>
      <c r="R148" s="33"/>
      <c r="S148" s="25"/>
    </row>
    <row r="149" spans="1:19" ht="16.5" thickBot="1">
      <c r="A149" s="38"/>
      <c r="B149" s="37"/>
      <c r="C149" s="39"/>
      <c r="D149" s="37"/>
      <c r="E149" s="37"/>
      <c r="F149" s="37"/>
      <c r="G149" s="37"/>
      <c r="H149" s="37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1"/>
    </row>
    <row r="150" spans="1:19" ht="15.75">
      <c r="A150" s="42" t="s">
        <v>13</v>
      </c>
      <c r="B150" s="42" t="s">
        <v>14</v>
      </c>
      <c r="C150" s="43" t="s">
        <v>15</v>
      </c>
      <c r="D150" s="43" t="s">
        <v>16</v>
      </c>
      <c r="E150" s="43" t="s">
        <v>17</v>
      </c>
      <c r="F150" s="44" t="s">
        <v>18</v>
      </c>
      <c r="G150" s="44" t="s">
        <v>18</v>
      </c>
      <c r="H150" s="44" t="s">
        <v>19</v>
      </c>
      <c r="I150" s="44" t="s">
        <v>19</v>
      </c>
      <c r="J150" s="43" t="s">
        <v>20</v>
      </c>
      <c r="K150" s="43" t="s">
        <v>20</v>
      </c>
      <c r="L150" s="43" t="s">
        <v>20</v>
      </c>
      <c r="M150" s="43" t="s">
        <v>21</v>
      </c>
      <c r="N150" s="43" t="s">
        <v>22</v>
      </c>
      <c r="O150" s="45" t="s">
        <v>23</v>
      </c>
      <c r="P150" s="45"/>
      <c r="Q150" s="45"/>
      <c r="R150" s="45"/>
      <c r="S150" s="136"/>
    </row>
    <row r="151" spans="1:19" ht="16.5" thickBot="1">
      <c r="A151" s="47"/>
      <c r="B151" s="47"/>
      <c r="C151" s="48"/>
      <c r="D151" s="49" t="s">
        <v>13</v>
      </c>
      <c r="E151" s="50"/>
      <c r="F151" s="51" t="s">
        <v>13</v>
      </c>
      <c r="G151" s="52" t="s">
        <v>24</v>
      </c>
      <c r="H151" s="51" t="s">
        <v>13</v>
      </c>
      <c r="I151" s="52" t="s">
        <v>24</v>
      </c>
      <c r="J151" s="50" t="s">
        <v>29</v>
      </c>
      <c r="K151" s="50" t="s">
        <v>30</v>
      </c>
      <c r="L151" s="50" t="s">
        <v>27</v>
      </c>
      <c r="M151" s="50" t="s">
        <v>13</v>
      </c>
      <c r="N151" s="50"/>
      <c r="O151" s="50" t="s">
        <v>28</v>
      </c>
      <c r="P151" s="50" t="s">
        <v>29</v>
      </c>
      <c r="Q151" s="50" t="s">
        <v>30</v>
      </c>
      <c r="R151" s="50" t="s">
        <v>27</v>
      </c>
      <c r="S151" s="53" t="s">
        <v>50</v>
      </c>
    </row>
    <row r="152" spans="1:19" ht="5.25" customHeight="1">
      <c r="A152" s="54"/>
      <c r="B152" s="55"/>
      <c r="C152" s="55"/>
      <c r="D152" s="55"/>
      <c r="E152" s="56"/>
      <c r="F152" s="56"/>
      <c r="G152" s="56"/>
      <c r="H152" s="56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7"/>
    </row>
    <row r="153" spans="1:19" s="75" customFormat="1" ht="27" customHeight="1">
      <c r="A153" s="70"/>
      <c r="B153" s="105">
        <v>0.635416666666668</v>
      </c>
      <c r="C153" s="137" t="s">
        <v>126</v>
      </c>
      <c r="D153" s="127"/>
      <c r="E153" s="62">
        <v>39</v>
      </c>
      <c r="F153" s="63" t="s">
        <v>127</v>
      </c>
      <c r="G153" s="64">
        <v>23922</v>
      </c>
      <c r="H153" s="63" t="s">
        <v>128</v>
      </c>
      <c r="I153" s="64" t="s">
        <v>129</v>
      </c>
      <c r="J153" s="138">
        <v>209</v>
      </c>
      <c r="K153" s="138"/>
      <c r="L153" s="138"/>
      <c r="M153" s="138">
        <v>52</v>
      </c>
      <c r="N153" s="66">
        <f>SUM(J153:L153)/3.2</f>
        <v>65.3125</v>
      </c>
      <c r="O153" s="72">
        <v>1</v>
      </c>
      <c r="P153" s="72">
        <v>1</v>
      </c>
      <c r="Q153" s="72"/>
      <c r="R153" s="72"/>
      <c r="S153" s="74"/>
    </row>
    <row r="154" spans="1:19" s="75" customFormat="1" ht="27" customHeight="1">
      <c r="A154" s="70"/>
      <c r="B154" s="105">
        <v>0.602083333333334</v>
      </c>
      <c r="C154" s="139" t="s">
        <v>130</v>
      </c>
      <c r="D154" s="127" t="s">
        <v>77</v>
      </c>
      <c r="E154" s="62">
        <v>861</v>
      </c>
      <c r="F154" s="63" t="s">
        <v>58</v>
      </c>
      <c r="G154" s="64">
        <v>37001</v>
      </c>
      <c r="H154" s="63" t="s">
        <v>131</v>
      </c>
      <c r="I154" s="64">
        <v>42301</v>
      </c>
      <c r="J154" s="138">
        <v>210</v>
      </c>
      <c r="K154" s="138"/>
      <c r="L154" s="138"/>
      <c r="M154" s="138">
        <v>37</v>
      </c>
      <c r="N154" s="66">
        <f>SUM(J154:L154)/3.4</f>
        <v>61.76470588235294</v>
      </c>
      <c r="O154" s="72">
        <v>2</v>
      </c>
      <c r="P154" s="72">
        <v>2</v>
      </c>
      <c r="Q154" s="72"/>
      <c r="R154" s="72"/>
      <c r="S154" s="74">
        <v>10</v>
      </c>
    </row>
    <row r="155" spans="1:19" s="75" customFormat="1" ht="27" customHeight="1">
      <c r="A155" s="70"/>
      <c r="B155" s="105">
        <v>0.652083333333335</v>
      </c>
      <c r="C155" s="140" t="s">
        <v>132</v>
      </c>
      <c r="D155" s="127"/>
      <c r="E155" s="62">
        <v>228</v>
      </c>
      <c r="F155" s="64" t="s">
        <v>133</v>
      </c>
      <c r="G155" s="64">
        <v>2712</v>
      </c>
      <c r="H155" s="64" t="s">
        <v>134</v>
      </c>
      <c r="I155" s="64" t="s">
        <v>135</v>
      </c>
      <c r="J155" s="138">
        <v>234</v>
      </c>
      <c r="K155" s="138"/>
      <c r="L155" s="138"/>
      <c r="M155" s="138">
        <v>38</v>
      </c>
      <c r="N155" s="66">
        <f>SUM(J155:L155)/3.8</f>
        <v>61.578947368421055</v>
      </c>
      <c r="O155" s="72">
        <v>3</v>
      </c>
      <c r="P155" s="72">
        <v>3</v>
      </c>
      <c r="Q155" s="72"/>
      <c r="R155" s="72"/>
      <c r="S155" s="74">
        <v>10</v>
      </c>
    </row>
    <row r="156" spans="1:19" s="75" customFormat="1" ht="27" customHeight="1">
      <c r="A156" s="70"/>
      <c r="B156" s="105">
        <v>0.596527777777779</v>
      </c>
      <c r="C156" s="139" t="s">
        <v>130</v>
      </c>
      <c r="D156" s="127" t="s">
        <v>78</v>
      </c>
      <c r="E156" s="62">
        <v>321</v>
      </c>
      <c r="F156" s="64" t="s">
        <v>120</v>
      </c>
      <c r="G156" s="64">
        <v>163260</v>
      </c>
      <c r="H156" s="64" t="s">
        <v>121</v>
      </c>
      <c r="I156" s="64" t="s">
        <v>122</v>
      </c>
      <c r="J156" s="138"/>
      <c r="K156" s="138">
        <v>200</v>
      </c>
      <c r="L156" s="138"/>
      <c r="M156" s="138">
        <v>35</v>
      </c>
      <c r="N156" s="66">
        <f>SUM(J156:L156)/3.4</f>
        <v>58.82352941176471</v>
      </c>
      <c r="O156" s="72">
        <v>4</v>
      </c>
      <c r="P156" s="72"/>
      <c r="Q156" s="72">
        <v>1</v>
      </c>
      <c r="R156" s="72"/>
      <c r="S156" s="74">
        <v>9</v>
      </c>
    </row>
    <row r="157" spans="1:19" s="75" customFormat="1" ht="27" customHeight="1">
      <c r="A157" s="70"/>
      <c r="B157" s="105">
        <v>0.60763888888889</v>
      </c>
      <c r="C157" s="139" t="s">
        <v>130</v>
      </c>
      <c r="D157" s="127" t="s">
        <v>27</v>
      </c>
      <c r="E157" s="62">
        <v>304</v>
      </c>
      <c r="F157" s="64" t="s">
        <v>136</v>
      </c>
      <c r="G157" s="64">
        <v>88897</v>
      </c>
      <c r="H157" s="64" t="s">
        <v>137</v>
      </c>
      <c r="I157" s="64">
        <v>23625</v>
      </c>
      <c r="J157" s="138"/>
      <c r="K157" s="138"/>
      <c r="L157" s="138">
        <v>185</v>
      </c>
      <c r="M157" s="138">
        <v>31</v>
      </c>
      <c r="N157" s="66">
        <f>SUM(J157:L157)/3.4</f>
        <v>54.411764705882355</v>
      </c>
      <c r="O157" s="72">
        <v>5</v>
      </c>
      <c r="P157" s="72"/>
      <c r="Q157" s="72"/>
      <c r="R157" s="72">
        <v>1</v>
      </c>
      <c r="S157" s="74">
        <v>8</v>
      </c>
    </row>
    <row r="158" spans="1:19" s="75" customFormat="1" ht="15.75">
      <c r="A158" s="70"/>
      <c r="B158" s="105">
        <v>0.6576388888888889</v>
      </c>
      <c r="C158" s="78"/>
      <c r="D158" s="79"/>
      <c r="E158" s="80"/>
      <c r="F158" s="80" t="s">
        <v>38</v>
      </c>
      <c r="G158" s="80"/>
      <c r="H158" s="80"/>
      <c r="I158" s="80"/>
      <c r="J158" s="138"/>
      <c r="K158" s="138"/>
      <c r="L158" s="138"/>
      <c r="M158" s="138"/>
      <c r="N158" s="82"/>
      <c r="O158" s="72"/>
      <c r="P158" s="72"/>
      <c r="Q158" s="72"/>
      <c r="R158" s="72"/>
      <c r="S158" s="74"/>
    </row>
    <row r="159" spans="1:19" ht="5.25" customHeight="1" thickBot="1">
      <c r="A159" s="86"/>
      <c r="B159" s="87"/>
      <c r="C159" s="88"/>
      <c r="D159" s="89"/>
      <c r="E159" s="141"/>
      <c r="F159" s="141"/>
      <c r="G159" s="141"/>
      <c r="H159" s="141"/>
      <c r="I159" s="114"/>
      <c r="J159" s="87"/>
      <c r="K159" s="87"/>
      <c r="L159" s="87"/>
      <c r="M159" s="87"/>
      <c r="N159" s="91"/>
      <c r="O159" s="92"/>
      <c r="P159" s="92"/>
      <c r="Q159" s="92"/>
      <c r="R159" s="92"/>
      <c r="S159" s="93"/>
    </row>
    <row r="160" spans="1:19" ht="15.75" thickBot="1">
      <c r="A160" s="94"/>
      <c r="B160" s="95"/>
      <c r="C160" s="130"/>
      <c r="D160" s="131"/>
      <c r="E160" s="132"/>
      <c r="F160" s="132"/>
      <c r="G160" s="132"/>
      <c r="H160" s="132"/>
      <c r="I160" s="132"/>
      <c r="J160" s="95"/>
      <c r="K160" s="95"/>
      <c r="L160" s="95"/>
      <c r="M160" s="95"/>
      <c r="N160" s="133"/>
      <c r="O160" s="134"/>
      <c r="P160" s="134"/>
      <c r="Q160" s="134"/>
      <c r="R160" s="134"/>
      <c r="S160" s="135"/>
    </row>
    <row r="161" spans="1:19" ht="26.25" thickBot="1">
      <c r="A161" s="1" t="s">
        <v>0</v>
      </c>
      <c r="B161" s="2"/>
      <c r="C161" s="2"/>
      <c r="D161" s="2"/>
      <c r="E161" s="2"/>
      <c r="F161" s="2"/>
      <c r="G161" s="2"/>
      <c r="H161" s="3"/>
      <c r="I161" s="4" t="s">
        <v>1</v>
      </c>
      <c r="J161" s="4"/>
      <c r="K161" s="4"/>
      <c r="L161" s="4"/>
      <c r="M161" s="4"/>
      <c r="N161" s="5"/>
      <c r="O161" s="6" t="s">
        <v>2</v>
      </c>
      <c r="P161" s="7"/>
      <c r="Q161" s="7"/>
      <c r="R161" s="8">
        <v>4</v>
      </c>
      <c r="S161" s="9">
        <v>4</v>
      </c>
    </row>
    <row r="162" spans="1:19" ht="20.25" thickBot="1">
      <c r="A162" s="10" t="s">
        <v>3</v>
      </c>
      <c r="B162" s="11"/>
      <c r="C162" s="11"/>
      <c r="D162" s="11"/>
      <c r="E162" s="11"/>
      <c r="F162" s="11"/>
      <c r="G162" s="11"/>
      <c r="H162" s="12"/>
      <c r="I162" s="13" t="s">
        <v>4</v>
      </c>
      <c r="J162" s="14" t="s">
        <v>98</v>
      </c>
      <c r="K162" s="14"/>
      <c r="L162" s="14"/>
      <c r="M162" s="14"/>
      <c r="N162" s="15"/>
      <c r="O162" s="16" t="s">
        <v>6</v>
      </c>
      <c r="P162" s="17"/>
      <c r="Q162" s="18"/>
      <c r="R162" s="19">
        <f>SUM(N170:N174)/S161</f>
        <v>63.85135135135134</v>
      </c>
      <c r="S162" s="20"/>
    </row>
    <row r="163" spans="1:19" ht="19.5" thickBot="1">
      <c r="A163" s="10" t="s">
        <v>138</v>
      </c>
      <c r="B163" s="11"/>
      <c r="C163" s="11"/>
      <c r="D163" s="11"/>
      <c r="E163" s="11"/>
      <c r="F163" s="11"/>
      <c r="G163" s="11"/>
      <c r="H163" s="12"/>
      <c r="I163" s="21" t="s">
        <v>8</v>
      </c>
      <c r="J163" s="14" t="s">
        <v>100</v>
      </c>
      <c r="K163" s="14"/>
      <c r="L163" s="14"/>
      <c r="M163" s="14"/>
      <c r="N163" s="22"/>
      <c r="O163" s="22"/>
      <c r="P163" s="23"/>
      <c r="Q163" s="24">
        <v>370</v>
      </c>
      <c r="R163" s="24"/>
      <c r="S163" s="25"/>
    </row>
    <row r="164" spans="1:19" ht="19.5">
      <c r="A164" s="26" t="s">
        <v>139</v>
      </c>
      <c r="B164" s="27"/>
      <c r="C164" s="27"/>
      <c r="D164" s="27"/>
      <c r="E164" s="27"/>
      <c r="F164" s="27"/>
      <c r="G164" s="28"/>
      <c r="H164" s="29"/>
      <c r="I164" s="29"/>
      <c r="J164" s="30" t="s">
        <v>42</v>
      </c>
      <c r="K164" s="30"/>
      <c r="L164" s="30"/>
      <c r="M164" s="30"/>
      <c r="N164" s="31"/>
      <c r="O164" s="32"/>
      <c r="P164" s="32"/>
      <c r="Q164" s="33"/>
      <c r="R164" s="33"/>
      <c r="S164" s="25"/>
    </row>
    <row r="165" spans="1:19" ht="20.25" thickBot="1">
      <c r="A165" s="34" t="s">
        <v>140</v>
      </c>
      <c r="B165" s="35"/>
      <c r="C165" s="35"/>
      <c r="D165" s="35"/>
      <c r="E165" s="35"/>
      <c r="F165" s="35"/>
      <c r="G165" s="36"/>
      <c r="H165" s="29"/>
      <c r="I165" s="37"/>
      <c r="J165" s="40"/>
      <c r="K165" s="40"/>
      <c r="L165" s="40"/>
      <c r="M165" s="40"/>
      <c r="N165" s="37"/>
      <c r="O165" s="37"/>
      <c r="P165" s="37"/>
      <c r="Q165" s="33"/>
      <c r="R165" s="33"/>
      <c r="S165" s="25"/>
    </row>
    <row r="166" spans="1:19" ht="16.5" thickBot="1">
      <c r="A166" s="38"/>
      <c r="B166" s="37"/>
      <c r="C166" s="39"/>
      <c r="D166" s="37"/>
      <c r="E166" s="37"/>
      <c r="F166" s="37"/>
      <c r="G166" s="37"/>
      <c r="H166" s="37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1"/>
    </row>
    <row r="167" spans="1:19" ht="15.75">
      <c r="A167" s="42" t="s">
        <v>13</v>
      </c>
      <c r="B167" s="42" t="s">
        <v>14</v>
      </c>
      <c r="C167" s="43" t="s">
        <v>15</v>
      </c>
      <c r="D167" s="43" t="s">
        <v>16</v>
      </c>
      <c r="E167" s="43" t="s">
        <v>17</v>
      </c>
      <c r="F167" s="44" t="s">
        <v>18</v>
      </c>
      <c r="G167" s="44" t="s">
        <v>18</v>
      </c>
      <c r="H167" s="44" t="s">
        <v>19</v>
      </c>
      <c r="I167" s="44" t="s">
        <v>19</v>
      </c>
      <c r="J167" s="43" t="s">
        <v>20</v>
      </c>
      <c r="K167" s="43" t="s">
        <v>20</v>
      </c>
      <c r="L167" s="43" t="s">
        <v>20</v>
      </c>
      <c r="M167" s="43" t="s">
        <v>21</v>
      </c>
      <c r="N167" s="43" t="s">
        <v>22</v>
      </c>
      <c r="O167" s="45" t="s">
        <v>23</v>
      </c>
      <c r="P167" s="45"/>
      <c r="Q167" s="45"/>
      <c r="R167" s="45"/>
      <c r="S167" s="46"/>
    </row>
    <row r="168" spans="1:19" ht="16.5" thickBot="1">
      <c r="A168" s="47"/>
      <c r="B168" s="47"/>
      <c r="C168" s="48"/>
      <c r="D168" s="49" t="s">
        <v>13</v>
      </c>
      <c r="E168" s="50"/>
      <c r="F168" s="51" t="s">
        <v>13</v>
      </c>
      <c r="G168" s="52" t="s">
        <v>24</v>
      </c>
      <c r="H168" s="51" t="s">
        <v>13</v>
      </c>
      <c r="I168" s="52" t="s">
        <v>24</v>
      </c>
      <c r="J168" s="50" t="s">
        <v>29</v>
      </c>
      <c r="K168" s="50" t="s">
        <v>30</v>
      </c>
      <c r="L168" s="50" t="s">
        <v>27</v>
      </c>
      <c r="M168" s="50" t="s">
        <v>13</v>
      </c>
      <c r="N168" s="50"/>
      <c r="O168" s="50" t="s">
        <v>28</v>
      </c>
      <c r="P168" s="50" t="s">
        <v>29</v>
      </c>
      <c r="Q168" s="50" t="s">
        <v>30</v>
      </c>
      <c r="R168" s="50" t="s">
        <v>27</v>
      </c>
      <c r="S168" s="53"/>
    </row>
    <row r="169" spans="1:19" ht="5.25" customHeight="1">
      <c r="A169" s="54"/>
      <c r="B169" s="55"/>
      <c r="C169" s="55"/>
      <c r="D169" s="55"/>
      <c r="E169" s="56"/>
      <c r="F169" s="56"/>
      <c r="G169" s="56"/>
      <c r="H169" s="56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7"/>
    </row>
    <row r="170" spans="1:19" s="75" customFormat="1" ht="27" customHeight="1">
      <c r="A170" s="70"/>
      <c r="B170" s="59">
        <v>0.629861111111113</v>
      </c>
      <c r="C170" s="60"/>
      <c r="D170" s="127" t="s">
        <v>77</v>
      </c>
      <c r="E170" s="62">
        <v>228</v>
      </c>
      <c r="F170" s="64" t="s">
        <v>133</v>
      </c>
      <c r="G170" s="64">
        <v>2712</v>
      </c>
      <c r="H170" s="64" t="s">
        <v>134</v>
      </c>
      <c r="I170" s="64" t="s">
        <v>135</v>
      </c>
      <c r="J170" s="138">
        <v>240</v>
      </c>
      <c r="K170" s="138"/>
      <c r="L170" s="138"/>
      <c r="M170" s="138">
        <v>39</v>
      </c>
      <c r="N170" s="66">
        <f>SUM(J170:L170)/3.7</f>
        <v>64.86486486486486</v>
      </c>
      <c r="O170" s="72">
        <v>1</v>
      </c>
      <c r="P170" s="72">
        <v>1</v>
      </c>
      <c r="Q170" s="72"/>
      <c r="R170" s="72"/>
      <c r="S170" s="74">
        <v>10</v>
      </c>
    </row>
    <row r="171" spans="1:19" s="75" customFormat="1" ht="27" customHeight="1">
      <c r="A171" s="70"/>
      <c r="B171" s="59">
        <v>0.613194444444446</v>
      </c>
      <c r="C171" s="60"/>
      <c r="D171" s="127" t="s">
        <v>78</v>
      </c>
      <c r="E171" s="62">
        <v>700</v>
      </c>
      <c r="F171" s="64" t="s">
        <v>141</v>
      </c>
      <c r="G171" s="64">
        <v>125431</v>
      </c>
      <c r="H171" s="64" t="s">
        <v>142</v>
      </c>
      <c r="I171" s="64" t="s">
        <v>143</v>
      </c>
      <c r="J171" s="138"/>
      <c r="K171" s="138">
        <v>238</v>
      </c>
      <c r="L171" s="138"/>
      <c r="M171" s="138">
        <v>39</v>
      </c>
      <c r="N171" s="66">
        <f>SUM(J171:L171)/3.7</f>
        <v>64.32432432432432</v>
      </c>
      <c r="O171" s="72">
        <v>2</v>
      </c>
      <c r="P171" s="72"/>
      <c r="Q171" s="72">
        <v>1</v>
      </c>
      <c r="R171" s="72"/>
      <c r="S171" s="74">
        <v>9</v>
      </c>
    </row>
    <row r="172" spans="1:19" s="75" customFormat="1" ht="27" customHeight="1">
      <c r="A172" s="70"/>
      <c r="B172" s="59">
        <v>0.624305555555557</v>
      </c>
      <c r="C172" s="60"/>
      <c r="D172" s="127" t="s">
        <v>77</v>
      </c>
      <c r="E172" s="62">
        <v>728</v>
      </c>
      <c r="F172" s="77" t="s">
        <v>144</v>
      </c>
      <c r="G172" s="77">
        <v>167576</v>
      </c>
      <c r="H172" s="77" t="s">
        <v>145</v>
      </c>
      <c r="I172" s="77">
        <v>51805</v>
      </c>
      <c r="J172" s="138">
        <v>236</v>
      </c>
      <c r="K172" s="138"/>
      <c r="L172" s="138"/>
      <c r="M172" s="138">
        <v>39</v>
      </c>
      <c r="N172" s="66">
        <f>SUM(J172:L172)/3.7</f>
        <v>63.78378378378378</v>
      </c>
      <c r="O172" s="72">
        <v>3</v>
      </c>
      <c r="P172" s="72">
        <v>2</v>
      </c>
      <c r="Q172" s="72"/>
      <c r="R172" s="72"/>
      <c r="S172" s="74">
        <v>8</v>
      </c>
    </row>
    <row r="173" spans="1:19" s="75" customFormat="1" ht="27" customHeight="1">
      <c r="A173" s="70"/>
      <c r="B173" s="59">
        <v>0.618750000000001</v>
      </c>
      <c r="C173" s="60"/>
      <c r="D173" s="127" t="s">
        <v>78</v>
      </c>
      <c r="E173" s="62">
        <v>49</v>
      </c>
      <c r="F173" s="64" t="s">
        <v>146</v>
      </c>
      <c r="G173" s="64">
        <v>352683</v>
      </c>
      <c r="H173" s="64" t="s">
        <v>147</v>
      </c>
      <c r="I173" s="64">
        <v>52214</v>
      </c>
      <c r="J173" s="138"/>
      <c r="K173" s="138">
        <v>231</v>
      </c>
      <c r="L173" s="138"/>
      <c r="M173" s="138">
        <v>37</v>
      </c>
      <c r="N173" s="66">
        <f>SUM(J173:L173)/3.7</f>
        <v>62.43243243243243</v>
      </c>
      <c r="O173" s="72">
        <v>4</v>
      </c>
      <c r="P173" s="72"/>
      <c r="Q173" s="72">
        <v>2</v>
      </c>
      <c r="R173" s="72"/>
      <c r="S173" s="74">
        <v>7</v>
      </c>
    </row>
    <row r="174" spans="1:19" s="75" customFormat="1" ht="15.75">
      <c r="A174" s="70"/>
      <c r="B174" s="59">
        <v>0.6354166666666666</v>
      </c>
      <c r="C174" s="78"/>
      <c r="D174" s="79"/>
      <c r="E174" s="80"/>
      <c r="F174" s="80" t="s">
        <v>38</v>
      </c>
      <c r="G174" s="80"/>
      <c r="H174" s="80"/>
      <c r="I174" s="80"/>
      <c r="J174" s="138"/>
      <c r="K174" s="138"/>
      <c r="L174" s="138"/>
      <c r="M174" s="138"/>
      <c r="N174" s="82"/>
      <c r="O174" s="72"/>
      <c r="P174" s="72"/>
      <c r="Q174" s="72"/>
      <c r="R174" s="72"/>
      <c r="S174" s="74"/>
    </row>
    <row r="175" spans="1:19" ht="5.25" customHeight="1" thickBot="1">
      <c r="A175" s="118"/>
      <c r="B175" s="119"/>
      <c r="C175" s="119"/>
      <c r="D175" s="119"/>
      <c r="E175" s="119"/>
      <c r="F175" s="119"/>
      <c r="G175" s="119"/>
      <c r="H175" s="119"/>
      <c r="I175" s="142"/>
      <c r="J175" s="119"/>
      <c r="K175" s="119"/>
      <c r="L175" s="119"/>
      <c r="M175" s="119"/>
      <c r="N175" s="123"/>
      <c r="O175" s="124"/>
      <c r="P175" s="124"/>
      <c r="Q175" s="124"/>
      <c r="R175" s="124"/>
      <c r="S175" s="125"/>
    </row>
    <row r="176" spans="1:19" ht="16.5" thickBo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1:19" ht="26.25" thickBot="1">
      <c r="A177" s="1" t="s">
        <v>0</v>
      </c>
      <c r="B177" s="2"/>
      <c r="C177" s="2"/>
      <c r="D177" s="2"/>
      <c r="E177" s="2"/>
      <c r="F177" s="2"/>
      <c r="G177" s="2"/>
      <c r="H177" s="3"/>
      <c r="I177" s="4" t="s">
        <v>1</v>
      </c>
      <c r="J177" s="4"/>
      <c r="K177" s="4"/>
      <c r="L177" s="4"/>
      <c r="M177" s="4"/>
      <c r="N177" s="5"/>
      <c r="O177" s="6" t="s">
        <v>2</v>
      </c>
      <c r="P177" s="7"/>
      <c r="Q177" s="7"/>
      <c r="R177" s="8">
        <v>4</v>
      </c>
      <c r="S177" s="9">
        <v>3</v>
      </c>
    </row>
    <row r="178" spans="1:19" ht="20.25" thickBot="1">
      <c r="A178" s="10" t="s">
        <v>3</v>
      </c>
      <c r="B178" s="11"/>
      <c r="C178" s="11"/>
      <c r="D178" s="11"/>
      <c r="E178" s="11"/>
      <c r="F178" s="11"/>
      <c r="G178" s="11"/>
      <c r="H178" s="12"/>
      <c r="I178" s="13" t="s">
        <v>4</v>
      </c>
      <c r="J178" s="14" t="s">
        <v>98</v>
      </c>
      <c r="K178" s="14"/>
      <c r="L178" s="14"/>
      <c r="M178" s="14"/>
      <c r="N178" s="15"/>
      <c r="O178" s="16" t="s">
        <v>6</v>
      </c>
      <c r="P178" s="17"/>
      <c r="Q178" s="18"/>
      <c r="R178" s="19">
        <f>SUM(N186:N190)/S177</f>
        <v>58.47465886939571</v>
      </c>
      <c r="S178" s="20"/>
    </row>
    <row r="179" spans="1:19" ht="19.5" thickBot="1">
      <c r="A179" s="10" t="s">
        <v>148</v>
      </c>
      <c r="B179" s="11"/>
      <c r="C179" s="11"/>
      <c r="D179" s="11"/>
      <c r="E179" s="11"/>
      <c r="F179" s="11"/>
      <c r="G179" s="11"/>
      <c r="H179" s="12"/>
      <c r="I179" s="21" t="s">
        <v>8</v>
      </c>
      <c r="J179" s="14" t="s">
        <v>100</v>
      </c>
      <c r="K179" s="14"/>
      <c r="L179" s="14"/>
      <c r="M179" s="14"/>
      <c r="N179" s="22"/>
      <c r="O179" s="22"/>
      <c r="P179" s="23"/>
      <c r="Q179" s="24" t="s">
        <v>149</v>
      </c>
      <c r="R179" s="24"/>
      <c r="S179" s="25"/>
    </row>
    <row r="180" spans="1:19" ht="19.5">
      <c r="A180" s="26" t="s">
        <v>48</v>
      </c>
      <c r="B180" s="27"/>
      <c r="C180" s="27"/>
      <c r="D180" s="27"/>
      <c r="E180" s="27"/>
      <c r="F180" s="27"/>
      <c r="G180" s="28"/>
      <c r="H180" s="29"/>
      <c r="I180" s="29"/>
      <c r="J180" s="30" t="s">
        <v>42</v>
      </c>
      <c r="K180" s="30"/>
      <c r="L180" s="30"/>
      <c r="M180" s="30"/>
      <c r="N180" s="31"/>
      <c r="O180" s="32"/>
      <c r="P180" s="32"/>
      <c r="Q180" s="33"/>
      <c r="R180" s="33"/>
      <c r="S180" s="25"/>
    </row>
    <row r="181" spans="1:19" ht="20.25" thickBot="1">
      <c r="A181" s="34" t="s">
        <v>150</v>
      </c>
      <c r="B181" s="35"/>
      <c r="C181" s="35"/>
      <c r="D181" s="35"/>
      <c r="E181" s="35"/>
      <c r="F181" s="35"/>
      <c r="G181" s="36"/>
      <c r="H181" s="29"/>
      <c r="I181" s="37"/>
      <c r="J181" s="40"/>
      <c r="K181" s="40"/>
      <c r="L181" s="40"/>
      <c r="M181" s="40"/>
      <c r="N181" s="37"/>
      <c r="O181" s="37"/>
      <c r="P181" s="37"/>
      <c r="Q181" s="33"/>
      <c r="R181" s="33"/>
      <c r="S181" s="25"/>
    </row>
    <row r="182" spans="1:19" ht="16.5" thickBot="1">
      <c r="A182" s="38"/>
      <c r="B182" s="37"/>
      <c r="C182" s="39"/>
      <c r="D182" s="37"/>
      <c r="E182" s="37"/>
      <c r="F182" s="37"/>
      <c r="G182" s="37"/>
      <c r="H182" s="37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1"/>
    </row>
    <row r="183" spans="1:19" ht="15.75">
      <c r="A183" s="42" t="s">
        <v>13</v>
      </c>
      <c r="B183" s="42" t="s">
        <v>14</v>
      </c>
      <c r="C183" s="43" t="s">
        <v>15</v>
      </c>
      <c r="D183" s="43" t="s">
        <v>16</v>
      </c>
      <c r="E183" s="43" t="s">
        <v>17</v>
      </c>
      <c r="F183" s="44" t="s">
        <v>18</v>
      </c>
      <c r="G183" s="44" t="s">
        <v>18</v>
      </c>
      <c r="H183" s="44" t="s">
        <v>19</v>
      </c>
      <c r="I183" s="44" t="s">
        <v>19</v>
      </c>
      <c r="J183" s="43" t="s">
        <v>20</v>
      </c>
      <c r="K183" s="43" t="s">
        <v>20</v>
      </c>
      <c r="L183" s="43" t="s">
        <v>20</v>
      </c>
      <c r="M183" s="43" t="s">
        <v>21</v>
      </c>
      <c r="N183" s="43" t="s">
        <v>22</v>
      </c>
      <c r="O183" s="45" t="s">
        <v>23</v>
      </c>
      <c r="P183" s="45"/>
      <c r="Q183" s="45"/>
      <c r="R183" s="45"/>
      <c r="S183" s="46"/>
    </row>
    <row r="184" spans="1:19" ht="16.5" thickBot="1">
      <c r="A184" s="47"/>
      <c r="B184" s="47"/>
      <c r="C184" s="48"/>
      <c r="D184" s="49" t="s">
        <v>13</v>
      </c>
      <c r="E184" s="50"/>
      <c r="F184" s="51" t="s">
        <v>13</v>
      </c>
      <c r="G184" s="52" t="s">
        <v>24</v>
      </c>
      <c r="H184" s="51" t="s">
        <v>13</v>
      </c>
      <c r="I184" s="52" t="s">
        <v>24</v>
      </c>
      <c r="J184" s="50" t="s">
        <v>29</v>
      </c>
      <c r="K184" s="50" t="s">
        <v>30</v>
      </c>
      <c r="L184" s="50" t="s">
        <v>27</v>
      </c>
      <c r="M184" s="50" t="s">
        <v>13</v>
      </c>
      <c r="N184" s="50"/>
      <c r="O184" s="50" t="s">
        <v>28</v>
      </c>
      <c r="P184" s="50" t="s">
        <v>29</v>
      </c>
      <c r="Q184" s="50" t="s">
        <v>30</v>
      </c>
      <c r="R184" s="50" t="s">
        <v>27</v>
      </c>
      <c r="S184" s="53"/>
    </row>
    <row r="185" spans="1:19" ht="6" customHeight="1">
      <c r="A185" s="54"/>
      <c r="B185" s="55"/>
      <c r="C185" s="55"/>
      <c r="D185" s="55"/>
      <c r="E185" s="56"/>
      <c r="F185" s="56"/>
      <c r="G185" s="56"/>
      <c r="H185" s="56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7"/>
    </row>
    <row r="186" spans="1:19" s="75" customFormat="1" ht="27" customHeight="1">
      <c r="A186" s="70"/>
      <c r="B186" s="105">
        <v>0.657638888888891</v>
      </c>
      <c r="C186" s="140" t="s">
        <v>132</v>
      </c>
      <c r="D186" s="127"/>
      <c r="E186" s="62">
        <v>39</v>
      </c>
      <c r="F186" s="63" t="s">
        <v>127</v>
      </c>
      <c r="G186" s="64">
        <v>23922</v>
      </c>
      <c r="H186" s="63" t="s">
        <v>128</v>
      </c>
      <c r="I186" s="64" t="s">
        <v>129</v>
      </c>
      <c r="J186" s="138">
        <v>237</v>
      </c>
      <c r="K186" s="138"/>
      <c r="L186" s="138"/>
      <c r="M186" s="138">
        <v>38</v>
      </c>
      <c r="N186" s="66">
        <f>SUM(J186:L186)/3.8</f>
        <v>62.36842105263158</v>
      </c>
      <c r="O186" s="72">
        <v>1</v>
      </c>
      <c r="P186" s="72"/>
      <c r="Q186" s="72"/>
      <c r="R186" s="72"/>
      <c r="S186" s="74">
        <v>10</v>
      </c>
    </row>
    <row r="187" spans="1:19" s="75" customFormat="1" ht="27" customHeight="1">
      <c r="A187" s="70"/>
      <c r="B187" s="105">
        <v>0.646527777777779</v>
      </c>
      <c r="C187" s="137" t="s">
        <v>151</v>
      </c>
      <c r="D187" s="127"/>
      <c r="E187" s="62">
        <v>728</v>
      </c>
      <c r="F187" s="77" t="s">
        <v>144</v>
      </c>
      <c r="G187" s="77">
        <v>167576</v>
      </c>
      <c r="H187" s="77" t="s">
        <v>145</v>
      </c>
      <c r="I187" s="77">
        <v>51805</v>
      </c>
      <c r="J187" s="138">
        <v>209</v>
      </c>
      <c r="K187" s="138"/>
      <c r="L187" s="138"/>
      <c r="M187" s="138">
        <v>33</v>
      </c>
      <c r="N187" s="66">
        <f>SUM(J187:L187)/3.6</f>
        <v>58.05555555555556</v>
      </c>
      <c r="O187" s="72">
        <v>2</v>
      </c>
      <c r="P187" s="72"/>
      <c r="Q187" s="72"/>
      <c r="R187" s="72"/>
      <c r="S187" s="74"/>
    </row>
    <row r="188" spans="1:19" s="75" customFormat="1" ht="27" customHeight="1">
      <c r="A188" s="70"/>
      <c r="B188" s="105">
        <v>0.640972222222224</v>
      </c>
      <c r="C188" s="137" t="s">
        <v>151</v>
      </c>
      <c r="D188" s="127"/>
      <c r="E188" s="62">
        <v>737</v>
      </c>
      <c r="F188" s="64" t="s">
        <v>152</v>
      </c>
      <c r="G188" s="64">
        <v>339431</v>
      </c>
      <c r="H188" s="64" t="s">
        <v>153</v>
      </c>
      <c r="I188" s="64">
        <v>50541</v>
      </c>
      <c r="J188" s="138">
        <v>198</v>
      </c>
      <c r="K188" s="138"/>
      <c r="L188" s="138"/>
      <c r="M188" s="138">
        <v>31</v>
      </c>
      <c r="N188" s="66">
        <f>SUM(J188:L188)/3.6</f>
        <v>55</v>
      </c>
      <c r="O188" s="72">
        <v>3</v>
      </c>
      <c r="P188" s="72"/>
      <c r="Q188" s="72"/>
      <c r="R188" s="72"/>
      <c r="S188" s="74"/>
    </row>
    <row r="189" spans="1:19" s="75" customFormat="1" ht="27" customHeight="1">
      <c r="A189" s="70"/>
      <c r="B189" s="105">
        <v>0.668750000000002</v>
      </c>
      <c r="C189" s="140" t="s">
        <v>132</v>
      </c>
      <c r="D189" s="129" t="s">
        <v>154</v>
      </c>
      <c r="E189" s="111">
        <v>739</v>
      </c>
      <c r="F189" s="80" t="s">
        <v>155</v>
      </c>
      <c r="G189" s="80">
        <v>87890</v>
      </c>
      <c r="H189" s="80" t="s">
        <v>156</v>
      </c>
      <c r="I189" s="80">
        <v>42933</v>
      </c>
      <c r="J189" s="138" t="s">
        <v>154</v>
      </c>
      <c r="K189" s="138"/>
      <c r="L189" s="138"/>
      <c r="M189" s="138"/>
      <c r="N189" s="66" t="s">
        <v>154</v>
      </c>
      <c r="O189" s="72" t="s">
        <v>154</v>
      </c>
      <c r="P189" s="72"/>
      <c r="Q189" s="72"/>
      <c r="R189" s="72"/>
      <c r="S189" s="74"/>
    </row>
    <row r="190" spans="1:19" s="75" customFormat="1" ht="15.75">
      <c r="A190" s="70"/>
      <c r="B190" s="105">
        <v>0.6743055555555556</v>
      </c>
      <c r="C190" s="138"/>
      <c r="D190" s="138"/>
      <c r="E190" s="138"/>
      <c r="F190" s="80" t="s">
        <v>38</v>
      </c>
      <c r="G190" s="138"/>
      <c r="H190" s="138"/>
      <c r="I190" s="138"/>
      <c r="J190" s="138"/>
      <c r="K190" s="138"/>
      <c r="L190" s="138"/>
      <c r="M190" s="138"/>
      <c r="N190" s="82"/>
      <c r="O190" s="72"/>
      <c r="P190" s="72"/>
      <c r="Q190" s="72"/>
      <c r="R190" s="72"/>
      <c r="S190" s="74"/>
    </row>
    <row r="191" spans="1:19" ht="5.25" customHeight="1" thickBot="1">
      <c r="A191" s="118"/>
      <c r="B191" s="119"/>
      <c r="C191" s="119"/>
      <c r="D191" s="119"/>
      <c r="E191" s="119"/>
      <c r="F191" s="119"/>
      <c r="G191" s="119"/>
      <c r="H191" s="119"/>
      <c r="I191" s="142"/>
      <c r="J191" s="119"/>
      <c r="K191" s="119"/>
      <c r="L191" s="119"/>
      <c r="M191" s="119"/>
      <c r="N191" s="123"/>
      <c r="O191" s="124"/>
      <c r="P191" s="124"/>
      <c r="Q191" s="124"/>
      <c r="R191" s="124"/>
      <c r="S191" s="125"/>
    </row>
  </sheetData>
  <sheetProtection/>
  <mergeCells count="154">
    <mergeCell ref="A1:G1"/>
    <mergeCell ref="I1:N1"/>
    <mergeCell ref="O1:Q1"/>
    <mergeCell ref="A2:G2"/>
    <mergeCell ref="J2:M2"/>
    <mergeCell ref="O2:Q2"/>
    <mergeCell ref="R2:S2"/>
    <mergeCell ref="A3:G3"/>
    <mergeCell ref="J3:M3"/>
    <mergeCell ref="Q3:R5"/>
    <mergeCell ref="A4:G4"/>
    <mergeCell ref="J4:M4"/>
    <mergeCell ref="A5:G5"/>
    <mergeCell ref="O7:R7"/>
    <mergeCell ref="A16:G16"/>
    <mergeCell ref="I16:N16"/>
    <mergeCell ref="O16:Q16"/>
    <mergeCell ref="A17:G17"/>
    <mergeCell ref="J17:M17"/>
    <mergeCell ref="O17:Q17"/>
    <mergeCell ref="R17:S17"/>
    <mergeCell ref="A18:G18"/>
    <mergeCell ref="J18:M18"/>
    <mergeCell ref="Q18:R20"/>
    <mergeCell ref="A19:G19"/>
    <mergeCell ref="J19:M19"/>
    <mergeCell ref="A20:G20"/>
    <mergeCell ref="O22:R22"/>
    <mergeCell ref="A32:G32"/>
    <mergeCell ref="I32:N32"/>
    <mergeCell ref="O32:Q32"/>
    <mergeCell ref="A33:G33"/>
    <mergeCell ref="J33:M33"/>
    <mergeCell ref="O33:Q33"/>
    <mergeCell ref="R33:S33"/>
    <mergeCell ref="A34:G34"/>
    <mergeCell ref="J34:M34"/>
    <mergeCell ref="Q34:R36"/>
    <mergeCell ref="A35:G35"/>
    <mergeCell ref="J35:M35"/>
    <mergeCell ref="A36:G36"/>
    <mergeCell ref="O38:R38"/>
    <mergeCell ref="A53:G53"/>
    <mergeCell ref="I53:N53"/>
    <mergeCell ref="O53:Q53"/>
    <mergeCell ref="A54:G54"/>
    <mergeCell ref="J54:M54"/>
    <mergeCell ref="O54:Q54"/>
    <mergeCell ref="R54:S54"/>
    <mergeCell ref="A55:G55"/>
    <mergeCell ref="J55:M55"/>
    <mergeCell ref="Q55:R57"/>
    <mergeCell ref="A56:G56"/>
    <mergeCell ref="J56:M56"/>
    <mergeCell ref="A57:G57"/>
    <mergeCell ref="O59:R59"/>
    <mergeCell ref="A78:G78"/>
    <mergeCell ref="I78:N78"/>
    <mergeCell ref="O78:Q78"/>
    <mergeCell ref="A79:G79"/>
    <mergeCell ref="J79:M79"/>
    <mergeCell ref="O79:Q79"/>
    <mergeCell ref="R79:S79"/>
    <mergeCell ref="A80:G80"/>
    <mergeCell ref="J80:M80"/>
    <mergeCell ref="Q80:R82"/>
    <mergeCell ref="A81:G81"/>
    <mergeCell ref="J81:M81"/>
    <mergeCell ref="A82:G82"/>
    <mergeCell ref="O84:R84"/>
    <mergeCell ref="A95:G95"/>
    <mergeCell ref="I95:N95"/>
    <mergeCell ref="O95:Q95"/>
    <mergeCell ref="A96:G96"/>
    <mergeCell ref="J96:M96"/>
    <mergeCell ref="O96:Q96"/>
    <mergeCell ref="R96:S96"/>
    <mergeCell ref="A97:G97"/>
    <mergeCell ref="J97:M97"/>
    <mergeCell ref="Q97:R99"/>
    <mergeCell ref="A98:G98"/>
    <mergeCell ref="J98:M98"/>
    <mergeCell ref="A99:G99"/>
    <mergeCell ref="O101:R101"/>
    <mergeCell ref="A113:G113"/>
    <mergeCell ref="I113:N113"/>
    <mergeCell ref="O113:Q113"/>
    <mergeCell ref="A114:G114"/>
    <mergeCell ref="J114:M114"/>
    <mergeCell ref="O114:Q114"/>
    <mergeCell ref="R114:S114"/>
    <mergeCell ref="A115:G115"/>
    <mergeCell ref="J115:M115"/>
    <mergeCell ref="Q115:R117"/>
    <mergeCell ref="A116:G116"/>
    <mergeCell ref="J116:M116"/>
    <mergeCell ref="A117:G117"/>
    <mergeCell ref="O119:R119"/>
    <mergeCell ref="A129:G129"/>
    <mergeCell ref="I129:N129"/>
    <mergeCell ref="O129:Q129"/>
    <mergeCell ref="A130:G130"/>
    <mergeCell ref="J130:M130"/>
    <mergeCell ref="O130:Q130"/>
    <mergeCell ref="R130:S130"/>
    <mergeCell ref="A131:G131"/>
    <mergeCell ref="J131:M131"/>
    <mergeCell ref="Q131:R133"/>
    <mergeCell ref="A132:G132"/>
    <mergeCell ref="J132:M132"/>
    <mergeCell ref="A133:G133"/>
    <mergeCell ref="O135:R135"/>
    <mergeCell ref="A144:G144"/>
    <mergeCell ref="I144:N144"/>
    <mergeCell ref="O144:Q144"/>
    <mergeCell ref="A145:G145"/>
    <mergeCell ref="J145:M145"/>
    <mergeCell ref="O145:Q145"/>
    <mergeCell ref="R145:S145"/>
    <mergeCell ref="A146:G146"/>
    <mergeCell ref="J146:M146"/>
    <mergeCell ref="Q146:R148"/>
    <mergeCell ref="A147:G147"/>
    <mergeCell ref="J147:M147"/>
    <mergeCell ref="A148:G148"/>
    <mergeCell ref="O150:R150"/>
    <mergeCell ref="A161:G161"/>
    <mergeCell ref="I161:N161"/>
    <mergeCell ref="O161:Q161"/>
    <mergeCell ref="A162:G162"/>
    <mergeCell ref="J162:M162"/>
    <mergeCell ref="O162:Q162"/>
    <mergeCell ref="R162:S162"/>
    <mergeCell ref="A163:G163"/>
    <mergeCell ref="J163:M163"/>
    <mergeCell ref="Q163:R165"/>
    <mergeCell ref="A164:G164"/>
    <mergeCell ref="J164:M164"/>
    <mergeCell ref="A165:G165"/>
    <mergeCell ref="O167:R167"/>
    <mergeCell ref="A177:G177"/>
    <mergeCell ref="I177:N177"/>
    <mergeCell ref="O177:Q177"/>
    <mergeCell ref="A178:G178"/>
    <mergeCell ref="J178:M178"/>
    <mergeCell ref="O178:Q178"/>
    <mergeCell ref="R178:S178"/>
    <mergeCell ref="O183:R183"/>
    <mergeCell ref="A179:G179"/>
    <mergeCell ref="J179:M179"/>
    <mergeCell ref="Q179:R181"/>
    <mergeCell ref="A180:G180"/>
    <mergeCell ref="J180:M180"/>
    <mergeCell ref="A181:G181"/>
  </mergeCells>
  <printOptions/>
  <pageMargins left="0.12" right="0.13" top="0.25" bottom="0.27" header="0.13" footer="0.14"/>
  <pageSetup fitToHeight="0" fitToWidth="1" horizontalDpi="600" verticalDpi="600" orientation="landscape" paperSize="9" scale="83" r:id="rId3"/>
  <rowBreaks count="10" manualBreakCount="10">
    <brk id="15" max="255" man="1"/>
    <brk id="31" max="255" man="1"/>
    <brk id="52" max="255" man="1"/>
    <brk id="77" max="255" man="1"/>
    <brk id="94" max="255" man="1"/>
    <brk id="112" max="255" man="1"/>
    <brk id="128" max="255" man="1"/>
    <brk id="143" max="255" man="1"/>
    <brk id="160" max="18" man="1"/>
    <brk id="176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2012-11-08T17:54:36Z</dcterms:created>
  <dcterms:modified xsi:type="dcterms:W3CDTF">2012-11-08T17:55:23Z</dcterms:modified>
  <cp:category/>
  <cp:version/>
  <cp:contentType/>
  <cp:contentStatus/>
</cp:coreProperties>
</file>