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ire\OneDrive\Pony Club\PC Arena Eventer 2020\"/>
    </mc:Choice>
  </mc:AlternateContent>
  <bookViews>
    <workbookView xWindow="0" yWindow="0" windowWidth="28800" windowHeight="10605"/>
  </bookViews>
  <sheets>
    <sheet name="70" sheetId="3" r:id="rId1"/>
    <sheet name="80" sheetId="5" r:id="rId2"/>
    <sheet name="90" sheetId="6" r:id="rId3"/>
    <sheet name="100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7" l="1"/>
  <c r="H5" i="7"/>
  <c r="I5" i="7" s="1"/>
  <c r="H6" i="7"/>
  <c r="I6" i="7" s="1"/>
  <c r="J6" i="7" s="1"/>
  <c r="L6" i="7"/>
  <c r="M6" i="7"/>
  <c r="H7" i="7"/>
  <c r="I7" i="7"/>
  <c r="H8" i="7"/>
  <c r="J8" i="7" s="1"/>
  <c r="I8" i="7"/>
  <c r="L8" i="7"/>
  <c r="M8" i="7"/>
  <c r="H9" i="7"/>
  <c r="I9" i="7"/>
  <c r="J9" i="7" s="1"/>
  <c r="L9" i="7"/>
  <c r="M9" i="7"/>
  <c r="H10" i="7"/>
  <c r="I10" i="7" s="1"/>
  <c r="L10" i="7"/>
  <c r="M10" i="7"/>
  <c r="P8" i="7" s="1"/>
  <c r="H11" i="7"/>
  <c r="J11" i="7" s="1"/>
  <c r="I11" i="7"/>
  <c r="L11" i="7"/>
  <c r="M11" i="7"/>
  <c r="H12" i="7"/>
  <c r="I12" i="7"/>
  <c r="J12" i="7" s="1"/>
  <c r="L12" i="7"/>
  <c r="M12" i="7"/>
  <c r="H13" i="7"/>
  <c r="I13" i="7" s="1"/>
  <c r="J13" i="7"/>
  <c r="L13" i="7"/>
  <c r="M13" i="7"/>
  <c r="P11" i="7" s="1"/>
  <c r="H14" i="7"/>
  <c r="J14" i="7" s="1"/>
  <c r="I14" i="7"/>
  <c r="L14" i="7"/>
  <c r="M14" i="7"/>
  <c r="H15" i="7"/>
  <c r="I15" i="7" s="1"/>
  <c r="J15" i="7" s="1"/>
  <c r="L15" i="7"/>
  <c r="M15" i="7"/>
  <c r="H16" i="7"/>
  <c r="I16" i="7"/>
  <c r="H17" i="7"/>
  <c r="J17" i="7" s="1"/>
  <c r="I17" i="7"/>
  <c r="L17" i="7"/>
  <c r="M17" i="7"/>
  <c r="H18" i="7"/>
  <c r="I18" i="7" s="1"/>
  <c r="J18" i="7" s="1"/>
  <c r="L18" i="7"/>
  <c r="M18" i="7"/>
  <c r="H19" i="7"/>
  <c r="I19" i="7"/>
  <c r="J19" i="7" s="1"/>
  <c r="L19" i="7"/>
  <c r="M19" i="7"/>
  <c r="H20" i="7"/>
  <c r="I20" i="7" s="1"/>
  <c r="J10" i="7" l="1"/>
  <c r="G2" i="6"/>
  <c r="L6" i="6" s="1"/>
  <c r="H5" i="6"/>
  <c r="I5" i="6" s="1"/>
  <c r="L5" i="6"/>
  <c r="M5" i="6"/>
  <c r="P5" i="6" s="1"/>
  <c r="H6" i="6"/>
  <c r="I6" i="6"/>
  <c r="J6" i="6"/>
  <c r="M6" i="6"/>
  <c r="H7" i="6"/>
  <c r="J7" i="6" s="1"/>
  <c r="I7" i="6"/>
  <c r="M7" i="6"/>
  <c r="H8" i="6"/>
  <c r="I8" i="6" s="1"/>
  <c r="L8" i="6"/>
  <c r="M8" i="6"/>
  <c r="H9" i="6"/>
  <c r="I9" i="6" s="1"/>
  <c r="J9" i="6" s="1"/>
  <c r="L9" i="6"/>
  <c r="M9" i="6"/>
  <c r="P9" i="6" s="1"/>
  <c r="H10" i="6"/>
  <c r="J10" i="6" s="1"/>
  <c r="I10" i="6"/>
  <c r="M10" i="6"/>
  <c r="H11" i="6"/>
  <c r="I11" i="6" s="1"/>
  <c r="L11" i="6"/>
  <c r="M11" i="6"/>
  <c r="H12" i="6"/>
  <c r="I12" i="6" s="1"/>
  <c r="J12" i="6" s="1"/>
  <c r="L12" i="6"/>
  <c r="M12" i="6"/>
  <c r="H13" i="6"/>
  <c r="I13" i="6"/>
  <c r="J13" i="6"/>
  <c r="M13" i="6"/>
  <c r="H14" i="6"/>
  <c r="I14" i="6"/>
  <c r="J14" i="6"/>
  <c r="M14" i="6"/>
  <c r="P14" i="6"/>
  <c r="H15" i="6"/>
  <c r="I15" i="6" s="1"/>
  <c r="J15" i="6" s="1"/>
  <c r="L15" i="6"/>
  <c r="M15" i="6"/>
  <c r="H16" i="6"/>
  <c r="I16" i="6"/>
  <c r="J16" i="6"/>
  <c r="M16" i="6"/>
  <c r="H17" i="6"/>
  <c r="J17" i="6" s="1"/>
  <c r="I17" i="6"/>
  <c r="M17" i="6"/>
  <c r="H18" i="6"/>
  <c r="I18" i="6" s="1"/>
  <c r="L18" i="6"/>
  <c r="M18" i="6"/>
  <c r="P18" i="6" s="1"/>
  <c r="H19" i="6"/>
  <c r="I19" i="6"/>
  <c r="J19" i="6"/>
  <c r="M19" i="6"/>
  <c r="H20" i="6"/>
  <c r="J20" i="6" s="1"/>
  <c r="I20" i="6"/>
  <c r="M20" i="6"/>
  <c r="H21" i="6"/>
  <c r="I21" i="6" s="1"/>
  <c r="L21" i="6"/>
  <c r="M21" i="6"/>
  <c r="H22" i="6"/>
  <c r="I22" i="6" s="1"/>
  <c r="J22" i="6"/>
  <c r="L22" i="6"/>
  <c r="M22" i="6"/>
  <c r="H23" i="6"/>
  <c r="I23" i="6"/>
  <c r="H24" i="6"/>
  <c r="I24" i="6" s="1"/>
  <c r="L24" i="6"/>
  <c r="M24" i="6"/>
  <c r="H25" i="6"/>
  <c r="I25" i="6" s="1"/>
  <c r="H26" i="6"/>
  <c r="I26" i="6"/>
  <c r="H27" i="6"/>
  <c r="I27" i="6" s="1"/>
  <c r="J27" i="6"/>
  <c r="L27" i="6"/>
  <c r="M27" i="6"/>
  <c r="H28" i="6"/>
  <c r="I28" i="6"/>
  <c r="J28" i="6"/>
  <c r="L28" i="6"/>
  <c r="M28" i="6"/>
  <c r="H29" i="6"/>
  <c r="J29" i="6" s="1"/>
  <c r="I29" i="6"/>
  <c r="M29" i="6"/>
  <c r="H30" i="6"/>
  <c r="I30" i="6" s="1"/>
  <c r="L30" i="6"/>
  <c r="M30" i="6"/>
  <c r="H31" i="6"/>
  <c r="I31" i="6" s="1"/>
  <c r="H32" i="6"/>
  <c r="J32" i="6" s="1"/>
  <c r="I32" i="6"/>
  <c r="M32" i="6"/>
  <c r="L32" i="6" l="1"/>
  <c r="J30" i="6"/>
  <c r="L29" i="6"/>
  <c r="J24" i="6"/>
  <c r="J21" i="6"/>
  <c r="L20" i="6"/>
  <c r="J18" i="6"/>
  <c r="L17" i="6"/>
  <c r="L14" i="6"/>
  <c r="J11" i="6"/>
  <c r="L10" i="6"/>
  <c r="J8" i="6"/>
  <c r="L7" i="6"/>
  <c r="J5" i="6"/>
  <c r="L19" i="6"/>
  <c r="L16" i="6"/>
  <c r="L13" i="6"/>
  <c r="G2" i="5"/>
  <c r="H5" i="5"/>
  <c r="I5" i="5"/>
  <c r="J5" i="5"/>
  <c r="L5" i="5"/>
  <c r="M5" i="5"/>
  <c r="H8" i="5"/>
  <c r="J8" i="5" s="1"/>
  <c r="I8" i="5"/>
  <c r="L8" i="5"/>
  <c r="M8" i="5"/>
  <c r="H9" i="5"/>
  <c r="I9" i="5" s="1"/>
  <c r="L9" i="5"/>
  <c r="M9" i="5"/>
  <c r="P9" i="5" s="1"/>
  <c r="H10" i="5"/>
  <c r="I10" i="5"/>
  <c r="J10" i="5"/>
  <c r="L10" i="5"/>
  <c r="M10" i="5"/>
  <c r="H11" i="5"/>
  <c r="J11" i="5" s="1"/>
  <c r="I11" i="5"/>
  <c r="L11" i="5"/>
  <c r="M11" i="5"/>
  <c r="H12" i="5"/>
  <c r="I12" i="5" s="1"/>
  <c r="L12" i="5"/>
  <c r="M12" i="5"/>
  <c r="H13" i="5"/>
  <c r="I13" i="5"/>
  <c r="J13" i="5"/>
  <c r="L13" i="5"/>
  <c r="M13" i="5"/>
  <c r="P12" i="5" s="1"/>
  <c r="H14" i="5"/>
  <c r="J14" i="5" s="1"/>
  <c r="I14" i="5"/>
  <c r="L14" i="5"/>
  <c r="M14" i="5"/>
  <c r="H15" i="5"/>
  <c r="I15" i="5" s="1"/>
  <c r="L15" i="5"/>
  <c r="M15" i="5"/>
  <c r="H16" i="5"/>
  <c r="I16" i="5"/>
  <c r="J16" i="5"/>
  <c r="L16" i="5"/>
  <c r="M16" i="5"/>
  <c r="H17" i="5"/>
  <c r="J17" i="5" s="1"/>
  <c r="I17" i="5"/>
  <c r="L17" i="5"/>
  <c r="M17" i="5"/>
  <c r="P16" i="5" s="1"/>
  <c r="H18" i="5"/>
  <c r="I18" i="5" s="1"/>
  <c r="L18" i="5"/>
  <c r="M18" i="5"/>
  <c r="H19" i="5"/>
  <c r="I19" i="5"/>
  <c r="J19" i="5"/>
  <c r="L19" i="5"/>
  <c r="M19" i="5"/>
  <c r="H20" i="5"/>
  <c r="J20" i="5" s="1"/>
  <c r="I20" i="5"/>
  <c r="L20" i="5"/>
  <c r="M20" i="5"/>
  <c r="P19" i="5" s="1"/>
  <c r="H21" i="5"/>
  <c r="I21" i="5" s="1"/>
  <c r="L21" i="5"/>
  <c r="M21" i="5"/>
  <c r="H23" i="5"/>
  <c r="I23" i="5"/>
  <c r="J23" i="5"/>
  <c r="L23" i="5"/>
  <c r="M23" i="5"/>
  <c r="H24" i="5"/>
  <c r="I24" i="5"/>
  <c r="J24" i="5"/>
  <c r="H25" i="5"/>
  <c r="I25" i="5"/>
  <c r="J25" i="5"/>
  <c r="G2" i="3"/>
  <c r="L9" i="3" s="1"/>
  <c r="H5" i="3"/>
  <c r="I5" i="3"/>
  <c r="H6" i="3"/>
  <c r="I6" i="3"/>
  <c r="H7" i="3"/>
  <c r="J7" i="3" s="1"/>
  <c r="I7" i="3"/>
  <c r="L7" i="3"/>
  <c r="M7" i="3"/>
  <c r="H8" i="3"/>
  <c r="I8" i="3" s="1"/>
  <c r="H9" i="3"/>
  <c r="I9" i="3" s="1"/>
  <c r="J9" i="3" s="1"/>
  <c r="M9" i="3"/>
  <c r="H10" i="3"/>
  <c r="J10" i="3" s="1"/>
  <c r="I10" i="3"/>
  <c r="L10" i="3"/>
  <c r="M10" i="3"/>
  <c r="H11" i="3"/>
  <c r="I11" i="3" s="1"/>
  <c r="H12" i="3"/>
  <c r="I12" i="3" s="1"/>
  <c r="J12" i="3" s="1"/>
  <c r="M12" i="3"/>
  <c r="H13" i="3"/>
  <c r="I13" i="3"/>
  <c r="H14" i="3"/>
  <c r="I14" i="3"/>
  <c r="H15" i="3"/>
  <c r="I15" i="3" s="1"/>
  <c r="L15" i="3"/>
  <c r="M15" i="3"/>
  <c r="P14" i="3" s="1"/>
  <c r="H16" i="3"/>
  <c r="I16" i="3"/>
  <c r="J16" i="3"/>
  <c r="L16" i="3"/>
  <c r="M16" i="3"/>
  <c r="H17" i="3"/>
  <c r="I17" i="3"/>
  <c r="J17" i="3"/>
  <c r="M17" i="3"/>
  <c r="J18" i="5" l="1"/>
  <c r="J15" i="5"/>
  <c r="J12" i="5"/>
  <c r="J9" i="5"/>
  <c r="J21" i="5"/>
  <c r="J15" i="3"/>
  <c r="L17" i="3"/>
  <c r="L12" i="3"/>
</calcChain>
</file>

<file path=xl/sharedStrings.xml><?xml version="1.0" encoding="utf-8"?>
<sst xmlns="http://schemas.openxmlformats.org/spreadsheetml/2006/main" count="379" uniqueCount="183">
  <si>
    <t>Newmarket and Thurlow</t>
  </si>
  <si>
    <t>Mardi</t>
  </si>
  <si>
    <t>Ruby Wittich</t>
  </si>
  <si>
    <t>Chase</t>
  </si>
  <si>
    <t>Vivienne Jackson</t>
  </si>
  <si>
    <t>X</t>
  </si>
  <si>
    <t>East Hertfordshire Hunt</t>
  </si>
  <si>
    <t>The Flying Fox</t>
  </si>
  <si>
    <t>Evie Ryan</t>
  </si>
  <si>
    <t>E</t>
  </si>
  <si>
    <t xml:space="preserve">East Hertfordshire Hunt </t>
  </si>
  <si>
    <t>Deerleap Nesta</t>
  </si>
  <si>
    <t>Florence Milne</t>
  </si>
  <si>
    <t xml:space="preserve">Littleport </t>
  </si>
  <si>
    <t>Tigger</t>
  </si>
  <si>
    <t>Grace Granger</t>
  </si>
  <si>
    <t>N/A</t>
  </si>
  <si>
    <t>Betsi</t>
  </si>
  <si>
    <t>Clare Griffiths</t>
  </si>
  <si>
    <t>Hudson</t>
  </si>
  <si>
    <t>Gemma Wiggins</t>
  </si>
  <si>
    <t>Flamstead</t>
  </si>
  <si>
    <t>Morgan</t>
  </si>
  <si>
    <t>Penelope Reid</t>
  </si>
  <si>
    <t>Lillie</t>
  </si>
  <si>
    <t>Rachel Abra</t>
  </si>
  <si>
    <t>W/D</t>
  </si>
  <si>
    <t>Vale of Aylesbury Hunt</t>
  </si>
  <si>
    <t>Willow Longstone</t>
  </si>
  <si>
    <t>Ella-Ann Echlin</t>
  </si>
  <si>
    <t>Hugo</t>
  </si>
  <si>
    <t>Arabella Ollivier</t>
  </si>
  <si>
    <t>Ivel Valley</t>
  </si>
  <si>
    <t>Lucky</t>
  </si>
  <si>
    <t>Brianna Parker</t>
  </si>
  <si>
    <t xml:space="preserve">Oakley Hunt West </t>
  </si>
  <si>
    <t>Popcorn</t>
  </si>
  <si>
    <t>Lucy Jane</t>
  </si>
  <si>
    <t>Team Placing</t>
  </si>
  <si>
    <t>Total</t>
  </si>
  <si>
    <t>Q</t>
  </si>
  <si>
    <t>Ind Placing</t>
  </si>
  <si>
    <t>opt time diff (s)</t>
  </si>
  <si>
    <t>XCFT</t>
  </si>
  <si>
    <t>time (min:s)</t>
  </si>
  <si>
    <t>time (s)</t>
  </si>
  <si>
    <t>XCF</t>
  </si>
  <si>
    <t>SJF</t>
  </si>
  <si>
    <t>Pony Club</t>
  </si>
  <si>
    <t>Horse</t>
  </si>
  <si>
    <t>Name</t>
  </si>
  <si>
    <t>No.</t>
  </si>
  <si>
    <t>1st-2nd</t>
  </si>
  <si>
    <t>Team</t>
  </si>
  <si>
    <t>1st-6th</t>
  </si>
  <si>
    <t>Ind</t>
  </si>
  <si>
    <t>optimum time</t>
  </si>
  <si>
    <t>Class 1 70cm</t>
  </si>
  <si>
    <t>opt time</t>
  </si>
  <si>
    <t>IVPC Arena Eventer 12.12.20 Results Sheets</t>
  </si>
  <si>
    <t>WD</t>
  </si>
  <si>
    <t>Enfield Chace</t>
  </si>
  <si>
    <t>Farmhill lad</t>
  </si>
  <si>
    <t>Sophie Justice</t>
  </si>
  <si>
    <t xml:space="preserve">Cambridgeshire Hunt </t>
  </si>
  <si>
    <t>Starholme Lulu</t>
  </si>
  <si>
    <t>Leah Monmont</t>
  </si>
  <si>
    <t>Puckeridge Hunt</t>
  </si>
  <si>
    <t>Hathaway Strider</t>
  </si>
  <si>
    <t>Monique Sharp</t>
  </si>
  <si>
    <t xml:space="preserve">Woodland Pytchley Hunt </t>
  </si>
  <si>
    <t>Camilla</t>
  </si>
  <si>
    <t>Neve Edwards</t>
  </si>
  <si>
    <t>Galaxy</t>
  </si>
  <si>
    <t>Hattie Andrews</t>
  </si>
  <si>
    <t>Rowestown Magpie</t>
  </si>
  <si>
    <t>Gemma Skellett</t>
  </si>
  <si>
    <t>Woodland Pytchley Hunt</t>
  </si>
  <si>
    <t>Fritham pickles</t>
  </si>
  <si>
    <t>Mariella Lewis-Stantin</t>
  </si>
  <si>
    <t xml:space="preserve">Grafton Hunt </t>
  </si>
  <si>
    <t>Finnan Hillview</t>
  </si>
  <si>
    <t>Nancy Davies</t>
  </si>
  <si>
    <t>Oakley Hunt West</t>
  </si>
  <si>
    <t>Wizard</t>
  </si>
  <si>
    <t>Lottie Gallen</t>
  </si>
  <si>
    <t>boysie</t>
  </si>
  <si>
    <t>Sophie Barker</t>
  </si>
  <si>
    <t xml:space="preserve">Newmarket and Thurlow </t>
  </si>
  <si>
    <t>Bella</t>
  </si>
  <si>
    <t>Lily Wittich</t>
  </si>
  <si>
    <t>Stars at Night</t>
  </si>
  <si>
    <t>Evie Wise</t>
  </si>
  <si>
    <t>Kingswalk Moonraker</t>
  </si>
  <si>
    <t>Josephine Reid</t>
  </si>
  <si>
    <t>Fergus Sings The Blues</t>
  </si>
  <si>
    <t>Izzy Anderton</t>
  </si>
  <si>
    <t>Vale Of Aylesbury Hunt</t>
  </si>
  <si>
    <t>Rupert Bear</t>
  </si>
  <si>
    <t>Charlotte Grace</t>
  </si>
  <si>
    <t>Clemenstone Tango</t>
  </si>
  <si>
    <t>Rosie Gray</t>
  </si>
  <si>
    <t>Stormy Girl</t>
  </si>
  <si>
    <t>Holly Maudlin</t>
  </si>
  <si>
    <t xml:space="preserve">Ivel Valey </t>
  </si>
  <si>
    <t>Sir Algeenate</t>
  </si>
  <si>
    <t>Charlotte Kitchener</t>
  </si>
  <si>
    <t>Arramarches</t>
  </si>
  <si>
    <t>Ella Clark</t>
  </si>
  <si>
    <t>Ivel valley</t>
  </si>
  <si>
    <t>Amber</t>
  </si>
  <si>
    <t>Shannon Cunningham</t>
  </si>
  <si>
    <t>1st-3rd</t>
  </si>
  <si>
    <t>Class 2 80cm</t>
  </si>
  <si>
    <t>Primitive Pebbles</t>
  </si>
  <si>
    <t>Alice Chanter</t>
  </si>
  <si>
    <t>none</t>
  </si>
  <si>
    <t>Sambuca B</t>
  </si>
  <si>
    <t>Natalie Barlow</t>
  </si>
  <si>
    <t>Hertfordshire Hunt</t>
  </si>
  <si>
    <t>Descara MW</t>
  </si>
  <si>
    <t>Amelia Fogden</t>
  </si>
  <si>
    <t>Ace Lightening</t>
  </si>
  <si>
    <t>Pencarder B-B</t>
  </si>
  <si>
    <t>Maisy Gallen</t>
  </si>
  <si>
    <t>Vale of Aylesbury</t>
  </si>
  <si>
    <t>Knights Sparrow</t>
  </si>
  <si>
    <t>Jago Jackson</t>
  </si>
  <si>
    <t>Vale Of Aylesbury</t>
  </si>
  <si>
    <t>Knockenpower Bobby</t>
  </si>
  <si>
    <t>Harley Echlin</t>
  </si>
  <si>
    <t>Bailey</t>
  </si>
  <si>
    <t>Douglas Naylor Stewart</t>
  </si>
  <si>
    <t>Rhona's Boy</t>
  </si>
  <si>
    <t>Abigail Harris</t>
  </si>
  <si>
    <t>Ahaltive Surprise</t>
  </si>
  <si>
    <t>Grace Hull</t>
  </si>
  <si>
    <t>Alomo Foxy</t>
  </si>
  <si>
    <t>Katie Beaton</t>
  </si>
  <si>
    <t>Toby</t>
  </si>
  <si>
    <t>Herbie</t>
  </si>
  <si>
    <t>Annabel Cuthbert</t>
  </si>
  <si>
    <t>Grafton Hunt</t>
  </si>
  <si>
    <t>Wiz</t>
  </si>
  <si>
    <t>Ellie Binns</t>
  </si>
  <si>
    <t>Fred</t>
  </si>
  <si>
    <t>Rosanna Close-Smith</t>
  </si>
  <si>
    <t>Dromalga Rosanna</t>
  </si>
  <si>
    <t>Eloise Harvey</t>
  </si>
  <si>
    <t>Enfield Chace Hunt</t>
  </si>
  <si>
    <t>Liath</t>
  </si>
  <si>
    <t>Amelie Newbon</t>
  </si>
  <si>
    <t xml:space="preserve">Enfield Chace Hunt </t>
  </si>
  <si>
    <t>Fiocco Blue D'Amerloo</t>
  </si>
  <si>
    <t>Adam Bloomfield</t>
  </si>
  <si>
    <t>Freddie</t>
  </si>
  <si>
    <t>Daisy Westrope</t>
  </si>
  <si>
    <t>tullamore dew III</t>
  </si>
  <si>
    <t>Hollie Justice</t>
  </si>
  <si>
    <t>Malina</t>
  </si>
  <si>
    <t>Katie Reid</t>
  </si>
  <si>
    <t>Flamstead Pony Club</t>
  </si>
  <si>
    <t xml:space="preserve">Ivel Valley </t>
  </si>
  <si>
    <t>Nemean Lion</t>
  </si>
  <si>
    <t>Josephine Franklin</t>
  </si>
  <si>
    <t>Class 3 90cm</t>
  </si>
  <si>
    <t>oakley west</t>
  </si>
  <si>
    <t>cryptic clue</t>
  </si>
  <si>
    <t>Liberty Hayes</t>
  </si>
  <si>
    <t xml:space="preserve">Old Berkeley Hunt North </t>
  </si>
  <si>
    <t>Rosscon Swan</t>
  </si>
  <si>
    <t>Jake Molony</t>
  </si>
  <si>
    <t>Sugar Bella</t>
  </si>
  <si>
    <t>Emily Armitage</t>
  </si>
  <si>
    <t>Monahawk Dancing Melody</t>
  </si>
  <si>
    <t>Isabelle Bradford</t>
  </si>
  <si>
    <t>Emmas Joy</t>
  </si>
  <si>
    <t>George Hull</t>
  </si>
  <si>
    <t>RET</t>
  </si>
  <si>
    <t xml:space="preserve">East Herts Hunt </t>
  </si>
  <si>
    <t>Bird</t>
  </si>
  <si>
    <t>Class 4 100cm</t>
  </si>
  <si>
    <t>OPTIMUM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</si>
</sst>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0" fillId="2" borderId="3" xfId="0" applyFill="1" applyBorder="1"/>
    <xf numFmtId="0" fontId="0" fillId="0" borderId="3" xfId="0" applyBorder="1"/>
    <xf numFmtId="0" fontId="0" fillId="0" borderId="4" xfId="0" applyBorder="1"/>
    <xf numFmtId="0" fontId="0" fillId="3" borderId="4" xfId="0" applyFill="1" applyBorder="1"/>
    <xf numFmtId="0" fontId="0" fillId="0" borderId="5" xfId="0" applyBorder="1" applyAlignment="1">
      <alignment horizontal="left"/>
    </xf>
    <xf numFmtId="0" fontId="0" fillId="2" borderId="4" xfId="0" applyFill="1" applyBorder="1"/>
    <xf numFmtId="0" fontId="0" fillId="0" borderId="8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2" borderId="14" xfId="0" applyFill="1" applyBorder="1"/>
    <xf numFmtId="0" fontId="0" fillId="0" borderId="14" xfId="0" applyBorder="1"/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12" xfId="0" applyFill="1" applyBorder="1"/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horizontal="right"/>
    </xf>
    <xf numFmtId="0" fontId="1" fillId="2" borderId="4" xfId="0" applyFont="1" applyFill="1" applyBorder="1"/>
    <xf numFmtId="0" fontId="1" fillId="0" borderId="4" xfId="0" applyFont="1" applyBorder="1"/>
    <xf numFmtId="0" fontId="1" fillId="0" borderId="11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1" fillId="2" borderId="12" xfId="0" applyFont="1" applyFill="1" applyBorder="1"/>
    <xf numFmtId="0" fontId="1" fillId="0" borderId="12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1" fillId="2" borderId="3" xfId="0" applyFont="1" applyFill="1" applyBorder="1"/>
    <xf numFmtId="0" fontId="1" fillId="0" borderId="3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2" borderId="11" xfId="0" applyFont="1" applyFill="1" applyBorder="1"/>
    <xf numFmtId="0" fontId="2" fillId="0" borderId="11" xfId="0" applyFont="1" applyBorder="1"/>
    <xf numFmtId="0" fontId="2" fillId="0" borderId="13" xfId="0" applyFont="1" applyBorder="1" applyAlignment="1">
      <alignment horizontal="left"/>
    </xf>
    <xf numFmtId="0" fontId="4" fillId="4" borderId="3" xfId="1" applyFont="1" applyFill="1" applyBorder="1"/>
    <xf numFmtId="0" fontId="4" fillId="4" borderId="5" xfId="1" applyFont="1" applyFill="1" applyBorder="1" applyAlignment="1">
      <alignment horizontal="left"/>
    </xf>
    <xf numFmtId="0" fontId="4" fillId="4" borderId="4" xfId="1" applyFont="1" applyFill="1" applyBorder="1"/>
    <xf numFmtId="0" fontId="4" fillId="4" borderId="8" xfId="1" applyFont="1" applyFill="1" applyBorder="1" applyAlignment="1">
      <alignment horizontal="left"/>
    </xf>
    <xf numFmtId="0" fontId="4" fillId="4" borderId="11" xfId="1" applyFont="1" applyFill="1" applyBorder="1"/>
    <xf numFmtId="0" fontId="4" fillId="4" borderId="13" xfId="1" applyFont="1" applyFill="1" applyBorder="1" applyAlignment="1">
      <alignment horizontal="left"/>
    </xf>
    <xf numFmtId="0" fontId="1" fillId="0" borderId="0" xfId="0" applyFont="1"/>
    <xf numFmtId="0" fontId="1" fillId="2" borderId="7" xfId="0" applyFont="1" applyFill="1" applyBorder="1"/>
    <xf numFmtId="0" fontId="1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left"/>
    </xf>
    <xf numFmtId="47" fontId="0" fillId="0" borderId="4" xfId="0" applyNumberFormat="1" applyBorder="1"/>
    <xf numFmtId="164" fontId="0" fillId="0" borderId="4" xfId="0" applyNumberFormat="1" applyBorder="1"/>
    <xf numFmtId="165" fontId="1" fillId="0" borderId="11" xfId="0" applyNumberFormat="1" applyFont="1" applyBorder="1"/>
    <xf numFmtId="0" fontId="1" fillId="0" borderId="17" xfId="0" applyFont="1" applyBorder="1"/>
    <xf numFmtId="0" fontId="0" fillId="4" borderId="4" xfId="0" applyFill="1" applyBorder="1"/>
    <xf numFmtId="0" fontId="0" fillId="4" borderId="4" xfId="0" applyFill="1" applyBorder="1" applyAlignment="1">
      <alignment horizontal="left"/>
    </xf>
    <xf numFmtId="0" fontId="0" fillId="4" borderId="12" xfId="0" applyFill="1" applyBorder="1"/>
    <xf numFmtId="0" fontId="0" fillId="4" borderId="12" xfId="0" applyFill="1" applyBorder="1" applyAlignment="1">
      <alignment horizontal="left"/>
    </xf>
    <xf numFmtId="0" fontId="0" fillId="4" borderId="3" xfId="0" applyFill="1" applyBorder="1"/>
    <xf numFmtId="0" fontId="0" fillId="4" borderId="5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11" xfId="0" applyFill="1" applyBorder="1"/>
    <xf numFmtId="0" fontId="0" fillId="4" borderId="13" xfId="0" applyFill="1" applyBorder="1" applyAlignment="1">
      <alignment horizontal="left"/>
    </xf>
    <xf numFmtId="0" fontId="0" fillId="2" borderId="11" xfId="0" applyFill="1" applyBorder="1"/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80" zoomScaleNormal="80" workbookViewId="0">
      <selection activeCell="U31" sqref="U31"/>
    </sheetView>
  </sheetViews>
  <sheetFormatPr defaultRowHeight="15" x14ac:dyDescent="0.25"/>
  <cols>
    <col min="1" max="1" width="4.140625" customWidth="1"/>
    <col min="2" max="3" width="17.28515625" customWidth="1"/>
    <col min="4" max="4" width="23" customWidth="1"/>
    <col min="5" max="5" width="5.7109375" customWidth="1"/>
    <col min="6" max="6" width="4.7109375" customWidth="1"/>
    <col min="7" max="7" width="7" hidden="1" customWidth="1"/>
    <col min="8" max="9" width="4.7109375" hidden="1" customWidth="1"/>
    <col min="10" max="10" width="13" bestFit="1" customWidth="1"/>
    <col min="11" max="11" width="5.42578125" customWidth="1"/>
    <col min="12" max="12" width="16.5703125" bestFit="1" customWidth="1"/>
    <col min="13" max="13" width="5.5703125" customWidth="1"/>
    <col min="14" max="14" width="12" bestFit="1" customWidth="1"/>
    <col min="15" max="15" width="3.28515625" customWidth="1"/>
    <col min="16" max="16" width="6" customWidth="1"/>
    <col min="17" max="17" width="14.28515625" bestFit="1" customWidth="1"/>
  </cols>
  <sheetData>
    <row r="1" spans="1:17" x14ac:dyDescent="0.25">
      <c r="A1" t="s">
        <v>59</v>
      </c>
    </row>
    <row r="2" spans="1:17" x14ac:dyDescent="0.25">
      <c r="D2" s="24" t="s">
        <v>58</v>
      </c>
      <c r="E2" s="23">
        <v>2</v>
      </c>
      <c r="F2" s="23">
        <v>12</v>
      </c>
      <c r="G2">
        <f>(E2*60)+F2</f>
        <v>132</v>
      </c>
    </row>
    <row r="3" spans="1:17" x14ac:dyDescent="0.25">
      <c r="A3" t="s">
        <v>57</v>
      </c>
      <c r="C3" t="s">
        <v>56</v>
      </c>
      <c r="M3" s="21" t="s">
        <v>55</v>
      </c>
      <c r="N3" s="21" t="s">
        <v>54</v>
      </c>
      <c r="O3" s="22"/>
      <c r="P3" s="21" t="s">
        <v>53</v>
      </c>
      <c r="Q3" s="21" t="s">
        <v>52</v>
      </c>
    </row>
    <row r="4" spans="1:17" ht="15.75" thickBot="1" x14ac:dyDescent="0.3">
      <c r="A4" s="21" t="s">
        <v>51</v>
      </c>
      <c r="B4" s="21" t="s">
        <v>50</v>
      </c>
      <c r="C4" s="21" t="s">
        <v>49</v>
      </c>
      <c r="D4" s="21" t="s">
        <v>48</v>
      </c>
      <c r="E4" s="21" t="s">
        <v>47</v>
      </c>
      <c r="F4" s="21" t="s">
        <v>46</v>
      </c>
      <c r="G4" s="18" t="s">
        <v>45</v>
      </c>
      <c r="H4" s="18"/>
      <c r="I4" s="18"/>
      <c r="J4" s="20" t="s">
        <v>44</v>
      </c>
      <c r="K4" s="20" t="s">
        <v>43</v>
      </c>
      <c r="L4" s="19" t="s">
        <v>42</v>
      </c>
      <c r="M4" s="17" t="s">
        <v>39</v>
      </c>
      <c r="N4" s="17" t="s">
        <v>41</v>
      </c>
      <c r="O4" s="18" t="s">
        <v>40</v>
      </c>
      <c r="P4" s="17" t="s">
        <v>39</v>
      </c>
      <c r="Q4" s="17" t="s">
        <v>38</v>
      </c>
    </row>
    <row r="5" spans="1:17" x14ac:dyDescent="0.25">
      <c r="A5" s="10">
        <v>52</v>
      </c>
      <c r="B5" s="8" t="s">
        <v>37</v>
      </c>
      <c r="C5" s="8" t="s">
        <v>36</v>
      </c>
      <c r="D5" s="8" t="s">
        <v>35</v>
      </c>
      <c r="E5" s="8" t="s">
        <v>9</v>
      </c>
      <c r="F5" s="8"/>
      <c r="G5" s="4"/>
      <c r="H5" s="3">
        <f t="shared" ref="H5:H17" si="0">ROUNDDOWN((G5/60),0)</f>
        <v>0</v>
      </c>
      <c r="I5" s="3">
        <f t="shared" ref="I5:I17" si="1">G5-(H5*60)</f>
        <v>0</v>
      </c>
      <c r="J5" s="9"/>
      <c r="K5" s="9"/>
      <c r="L5" s="9"/>
      <c r="M5" s="8" t="s">
        <v>9</v>
      </c>
      <c r="N5" s="8" t="s">
        <v>9</v>
      </c>
      <c r="O5" s="8"/>
      <c r="P5" s="70" t="s">
        <v>9</v>
      </c>
      <c r="Q5" s="67"/>
    </row>
    <row r="6" spans="1:17" x14ac:dyDescent="0.25">
      <c r="A6" s="7">
        <v>59</v>
      </c>
      <c r="B6" s="3" t="s">
        <v>34</v>
      </c>
      <c r="C6" s="3" t="s">
        <v>33</v>
      </c>
      <c r="D6" s="3" t="s">
        <v>32</v>
      </c>
      <c r="E6" s="3" t="s">
        <v>9</v>
      </c>
      <c r="F6" s="3"/>
      <c r="G6" s="4"/>
      <c r="H6" s="3">
        <f t="shared" si="0"/>
        <v>0</v>
      </c>
      <c r="I6" s="3">
        <f t="shared" si="1"/>
        <v>0</v>
      </c>
      <c r="J6" s="3"/>
      <c r="K6" s="3"/>
      <c r="L6" s="3"/>
      <c r="M6" s="3" t="s">
        <v>9</v>
      </c>
      <c r="N6" s="3" t="s">
        <v>9</v>
      </c>
      <c r="O6" s="3"/>
      <c r="P6" s="71"/>
      <c r="Q6" s="68"/>
    </row>
    <row r="7" spans="1:17" x14ac:dyDescent="0.25">
      <c r="A7" s="7">
        <v>24</v>
      </c>
      <c r="B7" s="3" t="s">
        <v>31</v>
      </c>
      <c r="C7" s="3" t="s">
        <v>30</v>
      </c>
      <c r="D7" s="3" t="s">
        <v>27</v>
      </c>
      <c r="E7" s="3">
        <v>0</v>
      </c>
      <c r="F7" s="3">
        <v>20</v>
      </c>
      <c r="G7" s="4">
        <v>173</v>
      </c>
      <c r="H7" s="3">
        <f t="shared" si="0"/>
        <v>2</v>
      </c>
      <c r="I7" s="3">
        <f t="shared" si="1"/>
        <v>53</v>
      </c>
      <c r="J7" s="3" t="str">
        <f>CONCATENATE(H7,":",I7)</f>
        <v>2:53</v>
      </c>
      <c r="K7" s="3">
        <v>16.399999999999999</v>
      </c>
      <c r="L7" s="3">
        <f>G7-$G$2</f>
        <v>41</v>
      </c>
      <c r="M7" s="3">
        <f>SUM(E7,F7,K7)</f>
        <v>36.4</v>
      </c>
      <c r="N7" s="3">
        <v>6</v>
      </c>
      <c r="O7" s="3"/>
      <c r="P7" s="71"/>
      <c r="Q7" s="68"/>
    </row>
    <row r="8" spans="1:17" ht="15.75" thickBot="1" x14ac:dyDescent="0.3">
      <c r="A8" s="5">
        <v>34</v>
      </c>
      <c r="B8" s="2" t="s">
        <v>29</v>
      </c>
      <c r="C8" s="2" t="s">
        <v>28</v>
      </c>
      <c r="D8" s="2" t="s">
        <v>27</v>
      </c>
      <c r="E8" s="2" t="s">
        <v>26</v>
      </c>
      <c r="F8" s="2"/>
      <c r="G8" s="4"/>
      <c r="H8" s="3">
        <f t="shared" si="0"/>
        <v>0</v>
      </c>
      <c r="I8" s="3">
        <f t="shared" si="1"/>
        <v>0</v>
      </c>
      <c r="J8" s="2"/>
      <c r="K8" s="2"/>
      <c r="L8" s="2"/>
      <c r="M8" s="2" t="s">
        <v>26</v>
      </c>
      <c r="N8" s="2" t="s">
        <v>26</v>
      </c>
      <c r="O8" s="2"/>
      <c r="P8" s="72"/>
      <c r="Q8" s="69"/>
    </row>
    <row r="9" spans="1:17" x14ac:dyDescent="0.25">
      <c r="A9" s="16">
        <v>53</v>
      </c>
      <c r="B9" s="9" t="s">
        <v>25</v>
      </c>
      <c r="C9" s="9" t="s">
        <v>24</v>
      </c>
      <c r="D9" s="9" t="s">
        <v>16</v>
      </c>
      <c r="E9" s="9">
        <v>0</v>
      </c>
      <c r="F9" s="9">
        <v>0</v>
      </c>
      <c r="G9" s="4">
        <v>141.96</v>
      </c>
      <c r="H9" s="3">
        <f t="shared" si="0"/>
        <v>2</v>
      </c>
      <c r="I9" s="3">
        <f t="shared" si="1"/>
        <v>21.960000000000008</v>
      </c>
      <c r="J9" s="9" t="str">
        <f>CONCATENATE(H9,":",I9)</f>
        <v>2:21.96</v>
      </c>
      <c r="K9" s="9">
        <v>4</v>
      </c>
      <c r="L9" s="9">
        <f>G9-$G$2</f>
        <v>9.960000000000008</v>
      </c>
      <c r="M9" s="3">
        <f>SUM(E9,F9,K9)</f>
        <v>4</v>
      </c>
      <c r="N9" s="9">
        <v>4</v>
      </c>
      <c r="O9" s="15"/>
      <c r="P9" s="15"/>
      <c r="Q9" s="15"/>
    </row>
    <row r="10" spans="1:17" x14ac:dyDescent="0.25">
      <c r="A10" s="14">
        <v>45</v>
      </c>
      <c r="B10" s="3" t="s">
        <v>23</v>
      </c>
      <c r="C10" s="3" t="s">
        <v>22</v>
      </c>
      <c r="D10" s="3" t="s">
        <v>21</v>
      </c>
      <c r="E10" s="3">
        <v>0</v>
      </c>
      <c r="F10" s="3">
        <v>0</v>
      </c>
      <c r="G10" s="4">
        <v>128.84</v>
      </c>
      <c r="H10" s="3">
        <f t="shared" si="0"/>
        <v>2</v>
      </c>
      <c r="I10" s="3">
        <f t="shared" si="1"/>
        <v>8.8400000000000034</v>
      </c>
      <c r="J10" s="3" t="str">
        <f>CONCATENATE(H10,":",I10)</f>
        <v>2:8.84</v>
      </c>
      <c r="K10" s="3">
        <v>0</v>
      </c>
      <c r="L10" s="3">
        <f>G10-$G$2</f>
        <v>-3.1599999999999966</v>
      </c>
      <c r="M10" s="3">
        <f>SUM(E10,F10,K10)</f>
        <v>0</v>
      </c>
      <c r="N10" s="3">
        <v>3</v>
      </c>
      <c r="O10" s="3" t="s">
        <v>5</v>
      </c>
      <c r="P10" s="6"/>
      <c r="Q10" s="6"/>
    </row>
    <row r="11" spans="1:17" x14ac:dyDescent="0.25">
      <c r="A11" s="14">
        <v>31</v>
      </c>
      <c r="B11" s="3" t="s">
        <v>20</v>
      </c>
      <c r="C11" s="3" t="s">
        <v>19</v>
      </c>
      <c r="D11" s="3" t="s">
        <v>16</v>
      </c>
      <c r="E11" s="3" t="s">
        <v>9</v>
      </c>
      <c r="F11" s="3"/>
      <c r="G11" s="4"/>
      <c r="H11" s="3">
        <f t="shared" si="0"/>
        <v>0</v>
      </c>
      <c r="I11" s="3">
        <f t="shared" si="1"/>
        <v>0</v>
      </c>
      <c r="J11" s="3"/>
      <c r="K11" s="3"/>
      <c r="L11" s="3"/>
      <c r="M11" s="3" t="s">
        <v>9</v>
      </c>
      <c r="N11" s="3" t="s">
        <v>9</v>
      </c>
      <c r="O11" s="6"/>
      <c r="P11" s="6"/>
      <c r="Q11" s="6"/>
    </row>
    <row r="12" spans="1:17" x14ac:dyDescent="0.25">
      <c r="A12" s="14">
        <v>32</v>
      </c>
      <c r="B12" s="3" t="s">
        <v>18</v>
      </c>
      <c r="C12" s="3" t="s">
        <v>17</v>
      </c>
      <c r="D12" s="3" t="s">
        <v>16</v>
      </c>
      <c r="E12" s="3">
        <v>0</v>
      </c>
      <c r="F12" s="3">
        <v>0</v>
      </c>
      <c r="G12" s="4">
        <v>130.38999999999999</v>
      </c>
      <c r="H12" s="3">
        <f t="shared" si="0"/>
        <v>2</v>
      </c>
      <c r="I12" s="3">
        <f t="shared" si="1"/>
        <v>10.389999999999986</v>
      </c>
      <c r="J12" s="3" t="str">
        <f>CONCATENATE(H12,":",I12)</f>
        <v>2:10.39</v>
      </c>
      <c r="K12" s="3">
        <v>0</v>
      </c>
      <c r="L12" s="3">
        <f>G12-$G$2</f>
        <v>-1.6100000000000136</v>
      </c>
      <c r="M12" s="3">
        <f>SUM(E12,F12,K12)</f>
        <v>0</v>
      </c>
      <c r="N12" s="3">
        <v>2</v>
      </c>
      <c r="O12" s="6"/>
      <c r="P12" s="6"/>
      <c r="Q12" s="6"/>
    </row>
    <row r="13" spans="1:17" ht="15.75" thickBot="1" x14ac:dyDescent="0.3">
      <c r="A13" s="13">
        <v>37</v>
      </c>
      <c r="B13" s="12" t="s">
        <v>15</v>
      </c>
      <c r="C13" s="12" t="s">
        <v>14</v>
      </c>
      <c r="D13" s="12" t="s">
        <v>13</v>
      </c>
      <c r="E13" s="12" t="s">
        <v>9</v>
      </c>
      <c r="F13" s="12"/>
      <c r="G13" s="4"/>
      <c r="H13" s="3">
        <f t="shared" si="0"/>
        <v>0</v>
      </c>
      <c r="I13" s="3">
        <f t="shared" si="1"/>
        <v>0</v>
      </c>
      <c r="J13" s="2"/>
      <c r="K13" s="2"/>
      <c r="L13" s="2"/>
      <c r="M13" s="12" t="s">
        <v>9</v>
      </c>
      <c r="N13" s="12" t="s">
        <v>9</v>
      </c>
      <c r="O13" s="11"/>
      <c r="P13" s="11"/>
      <c r="Q13" s="11"/>
    </row>
    <row r="14" spans="1:17" x14ac:dyDescent="0.25">
      <c r="A14" s="10">
        <v>25</v>
      </c>
      <c r="B14" s="8" t="s">
        <v>12</v>
      </c>
      <c r="C14" s="8" t="s">
        <v>11</v>
      </c>
      <c r="D14" s="8" t="s">
        <v>10</v>
      </c>
      <c r="E14" s="8"/>
      <c r="F14" s="8" t="s">
        <v>9</v>
      </c>
      <c r="G14" s="4"/>
      <c r="H14" s="3">
        <f t="shared" si="0"/>
        <v>0</v>
      </c>
      <c r="I14" s="3">
        <f t="shared" si="1"/>
        <v>0</v>
      </c>
      <c r="J14" s="9"/>
      <c r="K14" s="9"/>
      <c r="L14" s="9"/>
      <c r="M14" s="8" t="s">
        <v>9</v>
      </c>
      <c r="N14" s="8" t="s">
        <v>9</v>
      </c>
      <c r="O14" s="8"/>
      <c r="P14" s="70">
        <f>SUM(M14:M17)</f>
        <v>80.800000000000011</v>
      </c>
      <c r="Q14" s="67">
        <v>1</v>
      </c>
    </row>
    <row r="15" spans="1:17" x14ac:dyDescent="0.25">
      <c r="A15" s="7">
        <v>55</v>
      </c>
      <c r="B15" s="3" t="s">
        <v>8</v>
      </c>
      <c r="C15" s="3" t="s">
        <v>7</v>
      </c>
      <c r="D15" s="3" t="s">
        <v>6</v>
      </c>
      <c r="E15" s="3">
        <v>0</v>
      </c>
      <c r="F15" s="3">
        <v>0</v>
      </c>
      <c r="G15" s="4">
        <v>131.47</v>
      </c>
      <c r="H15" s="3">
        <f t="shared" si="0"/>
        <v>2</v>
      </c>
      <c r="I15" s="3">
        <f t="shared" si="1"/>
        <v>11.469999999999999</v>
      </c>
      <c r="J15" s="3" t="str">
        <f>CONCATENATE(H15,":",I15)</f>
        <v>2:11.47</v>
      </c>
      <c r="K15" s="3">
        <v>0</v>
      </c>
      <c r="L15" s="3">
        <f>G15-$G$2</f>
        <v>-0.53000000000000114</v>
      </c>
      <c r="M15" s="3">
        <f>SUM(E15,F15,K15)</f>
        <v>0</v>
      </c>
      <c r="N15" s="3">
        <v>1</v>
      </c>
      <c r="O15" s="3" t="s">
        <v>5</v>
      </c>
      <c r="P15" s="71"/>
      <c r="Q15" s="68"/>
    </row>
    <row r="16" spans="1:17" x14ac:dyDescent="0.25">
      <c r="A16" s="7">
        <v>54</v>
      </c>
      <c r="B16" s="3" t="s">
        <v>4</v>
      </c>
      <c r="C16" s="3" t="s">
        <v>3</v>
      </c>
      <c r="D16" s="3" t="s">
        <v>0</v>
      </c>
      <c r="E16" s="3">
        <v>0</v>
      </c>
      <c r="F16" s="3">
        <v>0</v>
      </c>
      <c r="G16" s="4">
        <v>162.54</v>
      </c>
      <c r="H16" s="3">
        <f t="shared" si="0"/>
        <v>2</v>
      </c>
      <c r="I16" s="3">
        <f t="shared" si="1"/>
        <v>42.539999999999992</v>
      </c>
      <c r="J16" s="3" t="str">
        <f>CONCATENATE(H16,":",I16)</f>
        <v>2:42.54</v>
      </c>
      <c r="K16" s="3">
        <v>12.4</v>
      </c>
      <c r="L16" s="3">
        <f>G16-$G$2</f>
        <v>30.539999999999992</v>
      </c>
      <c r="M16" s="3">
        <f>SUM(E16,F16,K16)</f>
        <v>12.4</v>
      </c>
      <c r="N16" s="3">
        <v>5</v>
      </c>
      <c r="O16" s="6"/>
      <c r="P16" s="71"/>
      <c r="Q16" s="68"/>
    </row>
    <row r="17" spans="1:17" ht="15.75" thickBot="1" x14ac:dyDescent="0.3">
      <c r="A17" s="5">
        <v>28</v>
      </c>
      <c r="B17" s="2" t="s">
        <v>2</v>
      </c>
      <c r="C17" s="2" t="s">
        <v>1</v>
      </c>
      <c r="D17" s="2" t="s">
        <v>0</v>
      </c>
      <c r="E17" s="2">
        <v>0</v>
      </c>
      <c r="F17" s="2">
        <v>20</v>
      </c>
      <c r="G17" s="4">
        <v>253.33</v>
      </c>
      <c r="H17" s="3">
        <f t="shared" si="0"/>
        <v>4</v>
      </c>
      <c r="I17" s="3">
        <f t="shared" si="1"/>
        <v>13.330000000000013</v>
      </c>
      <c r="J17" s="2" t="str">
        <f>CONCATENATE(H17,":",I17)</f>
        <v>4:13.33</v>
      </c>
      <c r="K17" s="2">
        <v>48.4</v>
      </c>
      <c r="L17" s="2">
        <f>G17-$G$2</f>
        <v>121.33000000000001</v>
      </c>
      <c r="M17" s="2">
        <f>SUM(E17,F17,K17)</f>
        <v>68.400000000000006</v>
      </c>
      <c r="N17" s="2"/>
      <c r="O17" s="1"/>
      <c r="P17" s="72"/>
      <c r="Q17" s="69"/>
    </row>
  </sheetData>
  <mergeCells count="4">
    <mergeCell ref="Q5:Q8"/>
    <mergeCell ref="Q14:Q17"/>
    <mergeCell ref="P14:P17"/>
    <mergeCell ref="P5:P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zoomScaleSheetLayoutView="40" workbookViewId="0">
      <selection activeCell="M5" sqref="M5"/>
    </sheetView>
  </sheetViews>
  <sheetFormatPr defaultRowHeight="15" x14ac:dyDescent="0.25"/>
  <cols>
    <col min="1" max="1" width="4.28515625" customWidth="1"/>
    <col min="2" max="3" width="23.7109375" customWidth="1"/>
    <col min="4" max="4" width="24.5703125" customWidth="1"/>
    <col min="5" max="5" width="6" customWidth="1"/>
    <col min="6" max="6" width="4.85546875" customWidth="1"/>
    <col min="7" max="7" width="7.7109375" hidden="1" customWidth="1"/>
    <col min="8" max="9" width="4.85546875" hidden="1" customWidth="1"/>
    <col min="10" max="10" width="11.5703125" bestFit="1" customWidth="1"/>
    <col min="11" max="11" width="5.140625" customWidth="1"/>
    <col min="12" max="12" width="14.5703125" bestFit="1" customWidth="1"/>
    <col min="13" max="13" width="6.28515625" customWidth="1"/>
    <col min="14" max="14" width="10.7109375" customWidth="1"/>
    <col min="15" max="15" width="3.7109375" customWidth="1"/>
    <col min="16" max="16" width="7.28515625" bestFit="1" customWidth="1"/>
    <col min="17" max="17" width="11.85546875" customWidth="1"/>
  </cols>
  <sheetData>
    <row r="1" spans="1:17" x14ac:dyDescent="0.25">
      <c r="A1" t="s">
        <v>59</v>
      </c>
    </row>
    <row r="2" spans="1:17" x14ac:dyDescent="0.25">
      <c r="D2" s="24" t="s">
        <v>58</v>
      </c>
      <c r="E2" s="23">
        <v>2</v>
      </c>
      <c r="F2" s="23">
        <v>52</v>
      </c>
      <c r="G2">
        <f>(E2*60)+F2</f>
        <v>172</v>
      </c>
    </row>
    <row r="3" spans="1:17" x14ac:dyDescent="0.25">
      <c r="A3" t="s">
        <v>113</v>
      </c>
      <c r="M3" s="21" t="s">
        <v>55</v>
      </c>
      <c r="N3" s="21" t="s">
        <v>54</v>
      </c>
      <c r="O3" s="22"/>
      <c r="P3" s="21" t="s">
        <v>53</v>
      </c>
      <c r="Q3" s="21" t="s">
        <v>112</v>
      </c>
    </row>
    <row r="4" spans="1:17" ht="15.75" thickBot="1" x14ac:dyDescent="0.3">
      <c r="A4" s="21" t="s">
        <v>51</v>
      </c>
      <c r="B4" s="21" t="s">
        <v>50</v>
      </c>
      <c r="C4" s="21" t="s">
        <v>49</v>
      </c>
      <c r="D4" s="21" t="s">
        <v>48</v>
      </c>
      <c r="E4" s="21" t="s">
        <v>47</v>
      </c>
      <c r="F4" s="21" t="s">
        <v>46</v>
      </c>
      <c r="G4" s="18" t="s">
        <v>45</v>
      </c>
      <c r="H4" s="18"/>
      <c r="I4" s="18"/>
      <c r="J4" s="18" t="s">
        <v>44</v>
      </c>
      <c r="K4" s="18" t="s">
        <v>43</v>
      </c>
      <c r="L4" s="18" t="s">
        <v>42</v>
      </c>
      <c r="M4" s="17" t="s">
        <v>39</v>
      </c>
      <c r="N4" s="17" t="s">
        <v>41</v>
      </c>
      <c r="O4" s="18" t="s">
        <v>40</v>
      </c>
      <c r="P4" s="17" t="s">
        <v>39</v>
      </c>
      <c r="Q4" s="17" t="s">
        <v>38</v>
      </c>
    </row>
    <row r="5" spans="1:17" ht="15.75" thickBot="1" x14ac:dyDescent="0.3">
      <c r="A5" s="47">
        <v>5</v>
      </c>
      <c r="B5" s="46" t="s">
        <v>111</v>
      </c>
      <c r="C5" s="46" t="s">
        <v>110</v>
      </c>
      <c r="D5" s="46" t="s">
        <v>109</v>
      </c>
      <c r="E5" s="27">
        <v>4</v>
      </c>
      <c r="F5" s="27">
        <v>60</v>
      </c>
      <c r="G5" s="4">
        <v>221.38</v>
      </c>
      <c r="H5" s="3">
        <f>ROUNDDOWN((G5/60),0)</f>
        <v>3</v>
      </c>
      <c r="I5" s="3">
        <f>G5-(H5*60)</f>
        <v>41.379999999999995</v>
      </c>
      <c r="J5" s="3" t="str">
        <f>CONCATENATE(H5,":",I5)</f>
        <v>3:41.38</v>
      </c>
      <c r="K5" s="3">
        <v>19.600000000000001</v>
      </c>
      <c r="L5" s="3">
        <f>G5-$G$2</f>
        <v>49.379999999999995</v>
      </c>
      <c r="M5" s="27">
        <f>SUM(E5,F5,K5)</f>
        <v>83.6</v>
      </c>
      <c r="N5" s="27"/>
      <c r="O5" s="27"/>
      <c r="P5" s="73"/>
      <c r="Q5" s="74"/>
    </row>
    <row r="6" spans="1:17" ht="15.75" thickBot="1" x14ac:dyDescent="0.3">
      <c r="A6" s="45">
        <v>6</v>
      </c>
      <c r="B6" s="44" t="s">
        <v>108</v>
      </c>
      <c r="C6" s="44" t="s">
        <v>107</v>
      </c>
      <c r="D6" s="44" t="s">
        <v>32</v>
      </c>
      <c r="E6" s="26"/>
      <c r="F6" s="26" t="s">
        <v>60</v>
      </c>
      <c r="G6" s="4"/>
      <c r="H6" s="3"/>
      <c r="I6" s="3"/>
      <c r="J6" s="3"/>
      <c r="K6" s="3"/>
      <c r="L6" s="3"/>
      <c r="M6" s="27" t="s">
        <v>60</v>
      </c>
      <c r="N6" s="26"/>
      <c r="O6" s="26"/>
      <c r="P6" s="71"/>
      <c r="Q6" s="68"/>
    </row>
    <row r="7" spans="1:17" ht="15.75" thickBot="1" x14ac:dyDescent="0.3">
      <c r="A7" s="45">
        <v>7</v>
      </c>
      <c r="B7" s="44" t="s">
        <v>106</v>
      </c>
      <c r="C7" s="44" t="s">
        <v>105</v>
      </c>
      <c r="D7" s="44" t="s">
        <v>104</v>
      </c>
      <c r="E7" s="26">
        <v>8</v>
      </c>
      <c r="F7" s="26" t="s">
        <v>9</v>
      </c>
      <c r="G7" s="4" t="s">
        <v>9</v>
      </c>
      <c r="H7" s="3"/>
      <c r="I7" s="3"/>
      <c r="J7" s="3"/>
      <c r="K7" s="3"/>
      <c r="L7" s="3"/>
      <c r="M7" s="27" t="s">
        <v>9</v>
      </c>
      <c r="N7" s="26"/>
      <c r="O7" s="26"/>
      <c r="P7" s="71"/>
      <c r="Q7" s="68"/>
    </row>
    <row r="8" spans="1:17" ht="15.75" thickBot="1" x14ac:dyDescent="0.3">
      <c r="A8" s="43">
        <v>1</v>
      </c>
      <c r="B8" s="42" t="s">
        <v>103</v>
      </c>
      <c r="C8" s="42" t="s">
        <v>102</v>
      </c>
      <c r="D8" s="42" t="s">
        <v>32</v>
      </c>
      <c r="E8" s="35"/>
      <c r="F8" s="35"/>
      <c r="G8" s="4">
        <v>141.66999999999999</v>
      </c>
      <c r="H8" s="3">
        <f t="shared" ref="H8:H21" si="0">ROUNDDOWN((G8/60),0)</f>
        <v>2</v>
      </c>
      <c r="I8" s="3">
        <f t="shared" ref="I8:I21" si="1">G8-(H8*60)</f>
        <v>21.669999999999987</v>
      </c>
      <c r="J8" s="3" t="str">
        <f t="shared" ref="J8:J21" si="2">CONCATENATE(H8,":",I8)</f>
        <v>2:21.67</v>
      </c>
      <c r="K8" s="3">
        <v>10</v>
      </c>
      <c r="L8" s="3">
        <f t="shared" ref="L8:L21" si="3">G8-$G$2</f>
        <v>-30.330000000000013</v>
      </c>
      <c r="M8" s="27">
        <f t="shared" ref="M8:M21" si="4">SUM(E8,F8,K8)</f>
        <v>10</v>
      </c>
      <c r="N8" s="35"/>
      <c r="O8" s="35"/>
      <c r="P8" s="72"/>
      <c r="Q8" s="69"/>
    </row>
    <row r="9" spans="1:17" ht="15.75" thickBot="1" x14ac:dyDescent="0.3">
      <c r="A9" s="47">
        <v>12</v>
      </c>
      <c r="B9" s="46" t="s">
        <v>101</v>
      </c>
      <c r="C9" s="46" t="s">
        <v>100</v>
      </c>
      <c r="D9" s="46" t="s">
        <v>27</v>
      </c>
      <c r="E9" s="27"/>
      <c r="F9" s="27"/>
      <c r="G9" s="4">
        <v>169.38</v>
      </c>
      <c r="H9" s="3">
        <f t="shared" si="0"/>
        <v>2</v>
      </c>
      <c r="I9" s="3">
        <f t="shared" si="1"/>
        <v>49.379999999999995</v>
      </c>
      <c r="J9" s="3" t="str">
        <f t="shared" si="2"/>
        <v>2:49.38</v>
      </c>
      <c r="K9" s="3">
        <v>0</v>
      </c>
      <c r="L9" s="3">
        <f t="shared" si="3"/>
        <v>-2.6200000000000045</v>
      </c>
      <c r="M9" s="27">
        <f t="shared" si="4"/>
        <v>0</v>
      </c>
      <c r="N9" s="27">
        <v>1</v>
      </c>
      <c r="O9" s="27" t="s">
        <v>5</v>
      </c>
      <c r="P9" s="73">
        <f>SUM(M9:M11)</f>
        <v>12.8</v>
      </c>
      <c r="Q9" s="74">
        <v>1</v>
      </c>
    </row>
    <row r="10" spans="1:17" ht="15.75" thickBot="1" x14ac:dyDescent="0.3">
      <c r="A10" s="45">
        <v>13</v>
      </c>
      <c r="B10" s="44" t="s">
        <v>99</v>
      </c>
      <c r="C10" s="44" t="s">
        <v>98</v>
      </c>
      <c r="D10" s="44" t="s">
        <v>27</v>
      </c>
      <c r="E10" s="26"/>
      <c r="F10" s="26">
        <v>0</v>
      </c>
      <c r="G10" s="4">
        <v>178.87</v>
      </c>
      <c r="H10" s="3">
        <f t="shared" si="0"/>
        <v>2</v>
      </c>
      <c r="I10" s="3">
        <f t="shared" si="1"/>
        <v>58.870000000000005</v>
      </c>
      <c r="J10" s="3" t="str">
        <f t="shared" si="2"/>
        <v>2:58.87</v>
      </c>
      <c r="K10" s="3">
        <v>2.8</v>
      </c>
      <c r="L10" s="3">
        <f t="shared" si="3"/>
        <v>6.8700000000000045</v>
      </c>
      <c r="M10" s="27">
        <f t="shared" si="4"/>
        <v>2.8</v>
      </c>
      <c r="N10" s="26">
        <v>4</v>
      </c>
      <c r="O10" s="26" t="s">
        <v>5</v>
      </c>
      <c r="P10" s="71"/>
      <c r="Q10" s="68"/>
    </row>
    <row r="11" spans="1:17" ht="15.75" thickBot="1" x14ac:dyDescent="0.3">
      <c r="A11" s="43">
        <v>24</v>
      </c>
      <c r="B11" s="42" t="s">
        <v>31</v>
      </c>
      <c r="C11" s="42" t="s">
        <v>30</v>
      </c>
      <c r="D11" s="42" t="s">
        <v>97</v>
      </c>
      <c r="E11" s="35"/>
      <c r="F11" s="35"/>
      <c r="G11" s="4">
        <v>197.11</v>
      </c>
      <c r="H11" s="3">
        <f t="shared" si="0"/>
        <v>3</v>
      </c>
      <c r="I11" s="3">
        <f t="shared" si="1"/>
        <v>17.110000000000014</v>
      </c>
      <c r="J11" s="3" t="str">
        <f t="shared" si="2"/>
        <v>3:17.11</v>
      </c>
      <c r="K11" s="3">
        <v>10</v>
      </c>
      <c r="L11" s="3">
        <f t="shared" si="3"/>
        <v>25.110000000000014</v>
      </c>
      <c r="M11" s="27">
        <f t="shared" si="4"/>
        <v>10</v>
      </c>
      <c r="N11" s="35"/>
      <c r="O11" s="35"/>
      <c r="P11" s="72"/>
      <c r="Q11" s="69"/>
    </row>
    <row r="12" spans="1:17" ht="15.75" thickBot="1" x14ac:dyDescent="0.3">
      <c r="A12" s="41">
        <v>21</v>
      </c>
      <c r="B12" s="40" t="s">
        <v>96</v>
      </c>
      <c r="C12" s="40" t="s">
        <v>95</v>
      </c>
      <c r="D12" s="40" t="s">
        <v>21</v>
      </c>
      <c r="E12" s="27"/>
      <c r="F12" s="27">
        <v>60</v>
      </c>
      <c r="G12" s="4">
        <v>214.42</v>
      </c>
      <c r="H12" s="3">
        <f t="shared" si="0"/>
        <v>3</v>
      </c>
      <c r="I12" s="3">
        <f t="shared" si="1"/>
        <v>34.419999999999987</v>
      </c>
      <c r="J12" s="3" t="str">
        <f t="shared" si="2"/>
        <v>3:34.42</v>
      </c>
      <c r="K12" s="3">
        <v>16.8</v>
      </c>
      <c r="L12" s="3">
        <f t="shared" si="3"/>
        <v>42.419999999999987</v>
      </c>
      <c r="M12" s="27">
        <f t="shared" si="4"/>
        <v>76.8</v>
      </c>
      <c r="N12" s="27"/>
      <c r="O12" s="27"/>
      <c r="P12" s="73">
        <f>SUM(M13:M15)</f>
        <v>17.2</v>
      </c>
      <c r="Q12" s="74">
        <v>2</v>
      </c>
    </row>
    <row r="13" spans="1:17" ht="15.75" thickBot="1" x14ac:dyDescent="0.3">
      <c r="A13" s="38">
        <v>47</v>
      </c>
      <c r="B13" s="28" t="s">
        <v>94</v>
      </c>
      <c r="C13" s="28" t="s">
        <v>93</v>
      </c>
      <c r="D13" s="28" t="s">
        <v>21</v>
      </c>
      <c r="E13" s="26"/>
      <c r="F13" s="26"/>
      <c r="G13" s="4">
        <v>157.43</v>
      </c>
      <c r="H13" s="3">
        <f t="shared" si="0"/>
        <v>2</v>
      </c>
      <c r="I13" s="3">
        <f t="shared" si="1"/>
        <v>37.430000000000007</v>
      </c>
      <c r="J13" s="3" t="str">
        <f t="shared" si="2"/>
        <v>2:37.43</v>
      </c>
      <c r="K13" s="3">
        <v>4</v>
      </c>
      <c r="L13" s="3">
        <f t="shared" si="3"/>
        <v>-14.569999999999993</v>
      </c>
      <c r="M13" s="27">
        <f t="shared" si="4"/>
        <v>4</v>
      </c>
      <c r="N13" s="26">
        <v>5</v>
      </c>
      <c r="O13" s="26"/>
      <c r="P13" s="71"/>
      <c r="Q13" s="68"/>
    </row>
    <row r="14" spans="1:17" ht="15.75" thickBot="1" x14ac:dyDescent="0.3">
      <c r="A14" s="38">
        <v>64</v>
      </c>
      <c r="B14" s="28" t="s">
        <v>92</v>
      </c>
      <c r="C14" s="28" t="s">
        <v>91</v>
      </c>
      <c r="D14" s="28" t="s">
        <v>0</v>
      </c>
      <c r="E14" s="26"/>
      <c r="F14" s="26"/>
      <c r="G14" s="4">
        <v>175.7</v>
      </c>
      <c r="H14" s="3">
        <f t="shared" si="0"/>
        <v>2</v>
      </c>
      <c r="I14" s="3">
        <f t="shared" si="1"/>
        <v>55.699999999999989</v>
      </c>
      <c r="J14" s="3" t="str">
        <f t="shared" si="2"/>
        <v>2:55.7</v>
      </c>
      <c r="K14" s="3">
        <v>1.6</v>
      </c>
      <c r="L14" s="3">
        <f t="shared" si="3"/>
        <v>3.6999999999999886</v>
      </c>
      <c r="M14" s="27">
        <f t="shared" si="4"/>
        <v>1.6</v>
      </c>
      <c r="N14" s="26">
        <v>3</v>
      </c>
      <c r="O14" s="25"/>
      <c r="P14" s="71"/>
      <c r="Q14" s="68"/>
    </row>
    <row r="15" spans="1:17" ht="15.75" thickBot="1" x14ac:dyDescent="0.3">
      <c r="A15" s="37">
        <v>30</v>
      </c>
      <c r="B15" s="36" t="s">
        <v>90</v>
      </c>
      <c r="C15" s="36" t="s">
        <v>89</v>
      </c>
      <c r="D15" s="36" t="s">
        <v>88</v>
      </c>
      <c r="E15" s="35">
        <v>4</v>
      </c>
      <c r="F15" s="35"/>
      <c r="G15" s="4">
        <v>148.15</v>
      </c>
      <c r="H15" s="3">
        <f t="shared" si="0"/>
        <v>2</v>
      </c>
      <c r="I15" s="3">
        <f t="shared" si="1"/>
        <v>28.150000000000006</v>
      </c>
      <c r="J15" s="3" t="str">
        <f t="shared" si="2"/>
        <v>2:28.15</v>
      </c>
      <c r="K15" s="3">
        <v>7.6</v>
      </c>
      <c r="L15" s="3">
        <f t="shared" si="3"/>
        <v>-23.849999999999994</v>
      </c>
      <c r="M15" s="27">
        <f t="shared" si="4"/>
        <v>11.6</v>
      </c>
      <c r="N15" s="35"/>
      <c r="O15" s="34"/>
      <c r="P15" s="72"/>
      <c r="Q15" s="69"/>
    </row>
    <row r="16" spans="1:17" ht="15.75" thickBot="1" x14ac:dyDescent="0.3">
      <c r="A16" s="38">
        <v>62</v>
      </c>
      <c r="B16" s="28" t="s">
        <v>87</v>
      </c>
      <c r="C16" s="28" t="s">
        <v>86</v>
      </c>
      <c r="D16" s="28" t="s">
        <v>35</v>
      </c>
      <c r="E16" s="26">
        <v>8</v>
      </c>
      <c r="F16" s="26"/>
      <c r="G16" s="4">
        <v>157.25</v>
      </c>
      <c r="H16" s="3">
        <f t="shared" si="0"/>
        <v>2</v>
      </c>
      <c r="I16" s="3">
        <f t="shared" si="1"/>
        <v>37.25</v>
      </c>
      <c r="J16" s="3" t="str">
        <f t="shared" si="2"/>
        <v>2:37.25</v>
      </c>
      <c r="K16" s="3">
        <v>4</v>
      </c>
      <c r="L16" s="3">
        <f t="shared" si="3"/>
        <v>-14.75</v>
      </c>
      <c r="M16" s="27">
        <f t="shared" si="4"/>
        <v>12</v>
      </c>
      <c r="N16" s="26"/>
      <c r="O16" s="26"/>
      <c r="P16" s="71">
        <f>SUM(M16:M18)</f>
        <v>36</v>
      </c>
      <c r="Q16" s="68"/>
    </row>
    <row r="17" spans="1:17" ht="15.75" thickBot="1" x14ac:dyDescent="0.3">
      <c r="A17" s="38">
        <v>22</v>
      </c>
      <c r="B17" s="28" t="s">
        <v>85</v>
      </c>
      <c r="C17" s="28" t="s">
        <v>84</v>
      </c>
      <c r="D17" s="28" t="s">
        <v>83</v>
      </c>
      <c r="E17" s="26"/>
      <c r="F17" s="26">
        <v>20</v>
      </c>
      <c r="G17" s="4">
        <v>179.94</v>
      </c>
      <c r="H17" s="3">
        <f t="shared" si="0"/>
        <v>2</v>
      </c>
      <c r="I17" s="3">
        <f t="shared" si="1"/>
        <v>59.94</v>
      </c>
      <c r="J17" s="3" t="str">
        <f t="shared" si="2"/>
        <v>2:59.94</v>
      </c>
      <c r="K17" s="3">
        <v>3.2</v>
      </c>
      <c r="L17" s="3">
        <f t="shared" si="3"/>
        <v>7.9399999999999977</v>
      </c>
      <c r="M17" s="27">
        <f t="shared" si="4"/>
        <v>23.2</v>
      </c>
      <c r="N17" s="26"/>
      <c r="O17" s="26"/>
      <c r="P17" s="71"/>
      <c r="Q17" s="68"/>
    </row>
    <row r="18" spans="1:17" ht="15.75" thickBot="1" x14ac:dyDescent="0.3">
      <c r="A18" s="37">
        <v>15</v>
      </c>
      <c r="B18" s="36" t="s">
        <v>82</v>
      </c>
      <c r="C18" s="36" t="s">
        <v>81</v>
      </c>
      <c r="D18" s="36" t="s">
        <v>80</v>
      </c>
      <c r="E18" s="35"/>
      <c r="F18" s="35"/>
      <c r="G18" s="4">
        <v>164.5</v>
      </c>
      <c r="H18" s="3">
        <f t="shared" si="0"/>
        <v>2</v>
      </c>
      <c r="I18" s="3">
        <f t="shared" si="1"/>
        <v>44.5</v>
      </c>
      <c r="J18" s="3" t="str">
        <f t="shared" si="2"/>
        <v>2:44.5</v>
      </c>
      <c r="K18" s="3">
        <v>0.8</v>
      </c>
      <c r="L18" s="3">
        <f t="shared" si="3"/>
        <v>-7.5</v>
      </c>
      <c r="M18" s="27">
        <f t="shared" si="4"/>
        <v>0.8</v>
      </c>
      <c r="N18" s="35">
        <v>2</v>
      </c>
      <c r="O18" s="34"/>
      <c r="P18" s="72"/>
      <c r="Q18" s="69"/>
    </row>
    <row r="19" spans="1:17" ht="15.75" thickBot="1" x14ac:dyDescent="0.3">
      <c r="A19" s="41">
        <v>36</v>
      </c>
      <c r="B19" s="40" t="s">
        <v>79</v>
      </c>
      <c r="C19" s="40" t="s">
        <v>78</v>
      </c>
      <c r="D19" s="40" t="s">
        <v>77</v>
      </c>
      <c r="E19" s="27">
        <v>4</v>
      </c>
      <c r="F19" s="27"/>
      <c r="G19" s="4">
        <v>162.08000000000001</v>
      </c>
      <c r="H19" s="3">
        <f t="shared" si="0"/>
        <v>2</v>
      </c>
      <c r="I19" s="3">
        <f t="shared" si="1"/>
        <v>42.080000000000013</v>
      </c>
      <c r="J19" s="3" t="str">
        <f t="shared" si="2"/>
        <v>2:42.08</v>
      </c>
      <c r="K19" s="3">
        <v>2</v>
      </c>
      <c r="L19" s="3">
        <f t="shared" si="3"/>
        <v>-9.9199999999999875</v>
      </c>
      <c r="M19" s="27">
        <f t="shared" si="4"/>
        <v>6</v>
      </c>
      <c r="N19" s="27">
        <v>6</v>
      </c>
      <c r="O19" s="39"/>
      <c r="P19" s="73">
        <f>SUM(M19:M21)</f>
        <v>28</v>
      </c>
      <c r="Q19" s="74">
        <v>3</v>
      </c>
    </row>
    <row r="20" spans="1:17" ht="15.75" thickBot="1" x14ac:dyDescent="0.3">
      <c r="A20" s="38">
        <v>40</v>
      </c>
      <c r="B20" s="28" t="s">
        <v>76</v>
      </c>
      <c r="C20" s="28" t="s">
        <v>75</v>
      </c>
      <c r="D20" s="28" t="s">
        <v>70</v>
      </c>
      <c r="E20" s="26">
        <v>4</v>
      </c>
      <c r="F20" s="26"/>
      <c r="G20" s="4">
        <v>152.57</v>
      </c>
      <c r="H20" s="3">
        <f t="shared" si="0"/>
        <v>2</v>
      </c>
      <c r="I20" s="3">
        <f t="shared" si="1"/>
        <v>32.569999999999993</v>
      </c>
      <c r="J20" s="3" t="str">
        <f t="shared" si="2"/>
        <v>2:32.57</v>
      </c>
      <c r="K20" s="3">
        <v>5.6</v>
      </c>
      <c r="L20" s="3">
        <f t="shared" si="3"/>
        <v>-19.430000000000007</v>
      </c>
      <c r="M20" s="27">
        <f t="shared" si="4"/>
        <v>9.6</v>
      </c>
      <c r="N20" s="26"/>
      <c r="O20" s="25"/>
      <c r="P20" s="71"/>
      <c r="Q20" s="68"/>
    </row>
    <row r="21" spans="1:17" ht="15.75" thickBot="1" x14ac:dyDescent="0.3">
      <c r="A21" s="38">
        <v>16</v>
      </c>
      <c r="B21" s="28" t="s">
        <v>74</v>
      </c>
      <c r="C21" s="28" t="s">
        <v>73</v>
      </c>
      <c r="D21" s="28" t="s">
        <v>70</v>
      </c>
      <c r="E21" s="26">
        <v>12</v>
      </c>
      <c r="F21" s="26"/>
      <c r="G21" s="4">
        <v>165.77</v>
      </c>
      <c r="H21" s="3">
        <f t="shared" si="0"/>
        <v>2</v>
      </c>
      <c r="I21" s="3">
        <f t="shared" si="1"/>
        <v>45.77000000000001</v>
      </c>
      <c r="J21" s="3" t="str">
        <f t="shared" si="2"/>
        <v>2:45.77</v>
      </c>
      <c r="K21" s="3">
        <v>0.4</v>
      </c>
      <c r="L21" s="3">
        <f t="shared" si="3"/>
        <v>-6.2299999999999898</v>
      </c>
      <c r="M21" s="27">
        <f t="shared" si="4"/>
        <v>12.4</v>
      </c>
      <c r="N21" s="26"/>
      <c r="O21" s="25"/>
      <c r="P21" s="71"/>
      <c r="Q21" s="68"/>
    </row>
    <row r="22" spans="1:17" ht="15.75" thickBot="1" x14ac:dyDescent="0.3">
      <c r="A22" s="37">
        <v>44</v>
      </c>
      <c r="B22" s="36" t="s">
        <v>72</v>
      </c>
      <c r="C22" s="36" t="s">
        <v>71</v>
      </c>
      <c r="D22" s="36" t="s">
        <v>70</v>
      </c>
      <c r="E22" s="35">
        <v>8</v>
      </c>
      <c r="F22" s="35" t="s">
        <v>9</v>
      </c>
      <c r="G22" s="4" t="s">
        <v>9</v>
      </c>
      <c r="H22" s="3"/>
      <c r="I22" s="3"/>
      <c r="J22" s="3"/>
      <c r="K22" s="3"/>
      <c r="L22" s="3"/>
      <c r="M22" s="27" t="s">
        <v>9</v>
      </c>
      <c r="N22" s="35"/>
      <c r="O22" s="34"/>
      <c r="P22" s="72"/>
      <c r="Q22" s="69"/>
    </row>
    <row r="23" spans="1:17" ht="15.75" thickBot="1" x14ac:dyDescent="0.3">
      <c r="A23" s="33">
        <v>20</v>
      </c>
      <c r="B23" s="32" t="s">
        <v>69</v>
      </c>
      <c r="C23" s="32" t="s">
        <v>68</v>
      </c>
      <c r="D23" s="32" t="s">
        <v>67</v>
      </c>
      <c r="E23" s="31"/>
      <c r="F23" s="31"/>
      <c r="G23" s="4">
        <v>196.57</v>
      </c>
      <c r="H23" s="3">
        <f>ROUNDDOWN((G23/60),0)</f>
        <v>3</v>
      </c>
      <c r="I23" s="3">
        <f>G23-(H23*60)</f>
        <v>16.569999999999993</v>
      </c>
      <c r="J23" s="3" t="str">
        <f>CONCATENATE(H23,":",I23)</f>
        <v>3:16.57</v>
      </c>
      <c r="K23" s="3">
        <v>10</v>
      </c>
      <c r="L23" s="3">
        <f>G23-$G$2</f>
        <v>24.569999999999993</v>
      </c>
      <c r="M23" s="27">
        <f>SUM(E23,F23,K23)</f>
        <v>10</v>
      </c>
      <c r="N23" s="31"/>
      <c r="O23" s="30"/>
      <c r="P23" s="30"/>
      <c r="Q23" s="30"/>
    </row>
    <row r="24" spans="1:17" ht="15.75" thickBot="1" x14ac:dyDescent="0.3">
      <c r="A24" s="29">
        <v>51</v>
      </c>
      <c r="B24" s="28" t="s">
        <v>66</v>
      </c>
      <c r="C24" s="28" t="s">
        <v>65</v>
      </c>
      <c r="D24" s="28" t="s">
        <v>64</v>
      </c>
      <c r="E24" s="26"/>
      <c r="F24" s="26" t="s">
        <v>60</v>
      </c>
      <c r="G24" s="4"/>
      <c r="H24" s="3">
        <f>ROUNDDOWN((G24/60),0)</f>
        <v>0</v>
      </c>
      <c r="I24" s="3">
        <f>G24-(H24*60)</f>
        <v>0</v>
      </c>
      <c r="J24" s="3" t="str">
        <f>CONCATENATE(H24,":",I24)</f>
        <v>0:0</v>
      </c>
      <c r="K24" s="3"/>
      <c r="L24" s="3"/>
      <c r="M24" s="27" t="s">
        <v>60</v>
      </c>
      <c r="N24" s="26"/>
      <c r="O24" s="25"/>
      <c r="P24" s="25"/>
      <c r="Q24" s="25"/>
    </row>
    <row r="25" spans="1:17" x14ac:dyDescent="0.25">
      <c r="A25" s="29">
        <v>56</v>
      </c>
      <c r="B25" s="28" t="s">
        <v>63</v>
      </c>
      <c r="C25" s="28" t="s">
        <v>62</v>
      </c>
      <c r="D25" s="28" t="s">
        <v>61</v>
      </c>
      <c r="E25" s="26"/>
      <c r="F25" s="26" t="s">
        <v>60</v>
      </c>
      <c r="G25" s="4"/>
      <c r="H25" s="3">
        <f>ROUNDDOWN((G25/60),0)</f>
        <v>0</v>
      </c>
      <c r="I25" s="3">
        <f>G25-(H25*60)</f>
        <v>0</v>
      </c>
      <c r="J25" s="3" t="str">
        <f>CONCATENATE(H25,":",I25)</f>
        <v>0:0</v>
      </c>
      <c r="K25" s="3"/>
      <c r="L25" s="3"/>
      <c r="M25" s="27" t="s">
        <v>60</v>
      </c>
      <c r="N25" s="26"/>
      <c r="O25" s="25"/>
      <c r="P25" s="25"/>
      <c r="Q25" s="25"/>
    </row>
  </sheetData>
  <mergeCells count="10">
    <mergeCell ref="Q5:Q8"/>
    <mergeCell ref="Q9:Q11"/>
    <mergeCell ref="Q12:Q15"/>
    <mergeCell ref="Q16:Q18"/>
    <mergeCell ref="Q19:Q22"/>
    <mergeCell ref="P5:P8"/>
    <mergeCell ref="P9:P11"/>
    <mergeCell ref="P12:P15"/>
    <mergeCell ref="P16:P18"/>
    <mergeCell ref="P19:P22"/>
  </mergeCells>
  <conditionalFormatting sqref="M6:M7 M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75" zoomScaleNormal="60" workbookViewId="0">
      <selection activeCell="V17" sqref="V17"/>
    </sheetView>
  </sheetViews>
  <sheetFormatPr defaultRowHeight="15" x14ac:dyDescent="0.25"/>
  <cols>
    <col min="1" max="1" width="4.140625" customWidth="1"/>
    <col min="2" max="2" width="22.42578125" customWidth="1"/>
    <col min="3" max="3" width="22.28515625" customWidth="1"/>
    <col min="4" max="4" width="24.42578125" customWidth="1"/>
    <col min="5" max="5" width="5" customWidth="1"/>
    <col min="6" max="6" width="4.42578125" customWidth="1"/>
    <col min="7" max="7" width="8.42578125" hidden="1" customWidth="1"/>
    <col min="8" max="8" width="4.42578125" hidden="1" customWidth="1"/>
    <col min="9" max="9" width="7" hidden="1" customWidth="1"/>
    <col min="10" max="10" width="12.7109375" bestFit="1" customWidth="1"/>
    <col min="11" max="11" width="5.42578125" customWidth="1"/>
    <col min="12" max="12" width="16" bestFit="1" customWidth="1"/>
    <col min="13" max="13" width="6.42578125" bestFit="1" customWidth="1"/>
    <col min="14" max="14" width="11.140625" customWidth="1"/>
    <col min="15" max="15" width="3.85546875" customWidth="1"/>
    <col min="16" max="16" width="5.85546875" customWidth="1"/>
    <col min="17" max="17" width="12.5703125" customWidth="1"/>
  </cols>
  <sheetData>
    <row r="1" spans="1:20" x14ac:dyDescent="0.25">
      <c r="A1" t="s">
        <v>59</v>
      </c>
    </row>
    <row r="2" spans="1:20" x14ac:dyDescent="0.25">
      <c r="D2" s="24" t="s">
        <v>58</v>
      </c>
      <c r="E2" s="23">
        <v>2</v>
      </c>
      <c r="F2" s="23">
        <v>28</v>
      </c>
      <c r="G2">
        <f>(E2*60)+F2</f>
        <v>148</v>
      </c>
    </row>
    <row r="3" spans="1:20" x14ac:dyDescent="0.25">
      <c r="A3" t="s">
        <v>165</v>
      </c>
      <c r="M3" s="21" t="s">
        <v>55</v>
      </c>
      <c r="N3" s="21" t="s">
        <v>54</v>
      </c>
      <c r="O3" s="22"/>
      <c r="P3" s="21" t="s">
        <v>53</v>
      </c>
      <c r="Q3" s="21" t="s">
        <v>112</v>
      </c>
    </row>
    <row r="4" spans="1:20" ht="15.75" thickBot="1" x14ac:dyDescent="0.3">
      <c r="A4" s="21" t="s">
        <v>51</v>
      </c>
      <c r="B4" s="21" t="s">
        <v>50</v>
      </c>
      <c r="C4" s="21" t="s">
        <v>49</v>
      </c>
      <c r="D4" s="21" t="s">
        <v>48</v>
      </c>
      <c r="E4" s="21" t="s">
        <v>47</v>
      </c>
      <c r="F4" s="21" t="s">
        <v>46</v>
      </c>
      <c r="G4" s="18" t="s">
        <v>45</v>
      </c>
      <c r="H4" s="18"/>
      <c r="I4" s="18"/>
      <c r="J4" s="18" t="s">
        <v>44</v>
      </c>
      <c r="K4" s="18" t="s">
        <v>43</v>
      </c>
      <c r="L4" s="18" t="s">
        <v>42</v>
      </c>
      <c r="M4" s="17" t="s">
        <v>39</v>
      </c>
      <c r="N4" s="17" t="s">
        <v>41</v>
      </c>
      <c r="O4" s="18" t="s">
        <v>40</v>
      </c>
      <c r="P4" s="17" t="s">
        <v>39</v>
      </c>
      <c r="Q4" s="17" t="s">
        <v>38</v>
      </c>
    </row>
    <row r="5" spans="1:20" ht="15.75" thickBot="1" x14ac:dyDescent="0.3">
      <c r="A5" s="10">
        <v>1</v>
      </c>
      <c r="B5" s="8" t="s">
        <v>103</v>
      </c>
      <c r="C5" s="8" t="s">
        <v>102</v>
      </c>
      <c r="D5" s="8" t="s">
        <v>32</v>
      </c>
      <c r="E5" s="8"/>
      <c r="F5" s="8"/>
      <c r="G5" s="4">
        <v>162.02000000000001</v>
      </c>
      <c r="H5" s="3">
        <f t="shared" ref="H5:H32" si="0">ROUNDDOWN((G5/60),0)</f>
        <v>2</v>
      </c>
      <c r="I5" s="3">
        <f t="shared" ref="I5:I32" si="1">G5-(H5*60)</f>
        <v>42.02000000000001</v>
      </c>
      <c r="J5" s="3" t="str">
        <f t="shared" ref="J5:J13" si="2">CONCATENATE(H5,":",I5)</f>
        <v>2:42.02</v>
      </c>
      <c r="K5" s="3">
        <v>5.6</v>
      </c>
      <c r="L5" s="3">
        <f t="shared" ref="L5:L22" si="3">G5-$G$2</f>
        <v>14.02000000000001</v>
      </c>
      <c r="M5" s="27">
        <f t="shared" ref="M5:M22" si="4">SUM(E5,F5,K5)</f>
        <v>5.6</v>
      </c>
      <c r="N5" s="27"/>
      <c r="O5" s="27"/>
      <c r="P5" s="73">
        <f>SUM(M5:M7)</f>
        <v>16.8</v>
      </c>
      <c r="Q5" s="74">
        <v>2</v>
      </c>
      <c r="R5" s="48"/>
      <c r="S5" s="48"/>
      <c r="T5" s="48"/>
    </row>
    <row r="6" spans="1:20" ht="15.75" thickBot="1" x14ac:dyDescent="0.3">
      <c r="A6" s="7">
        <v>2</v>
      </c>
      <c r="B6" s="3" t="s">
        <v>164</v>
      </c>
      <c r="C6" s="3" t="s">
        <v>163</v>
      </c>
      <c r="D6" s="3" t="s">
        <v>162</v>
      </c>
      <c r="E6" s="3">
        <v>4</v>
      </c>
      <c r="F6" s="3"/>
      <c r="G6" s="4">
        <v>153.01</v>
      </c>
      <c r="H6" s="3">
        <f t="shared" si="0"/>
        <v>2</v>
      </c>
      <c r="I6" s="3">
        <f t="shared" si="1"/>
        <v>33.009999999999991</v>
      </c>
      <c r="J6" s="3" t="str">
        <f t="shared" si="2"/>
        <v>2:33.01</v>
      </c>
      <c r="K6" s="3">
        <v>2</v>
      </c>
      <c r="L6" s="3">
        <f t="shared" si="3"/>
        <v>5.0099999999999909</v>
      </c>
      <c r="M6" s="27">
        <f t="shared" si="4"/>
        <v>6</v>
      </c>
      <c r="N6" s="26"/>
      <c r="O6" s="26"/>
      <c r="P6" s="71"/>
      <c r="Q6" s="68"/>
      <c r="R6" s="48"/>
      <c r="S6" s="48"/>
      <c r="T6" s="48"/>
    </row>
    <row r="7" spans="1:20" ht="15.75" thickBot="1" x14ac:dyDescent="0.3">
      <c r="A7" s="7">
        <v>47</v>
      </c>
      <c r="B7" s="3" t="s">
        <v>94</v>
      </c>
      <c r="C7" s="3" t="s">
        <v>93</v>
      </c>
      <c r="D7" s="3" t="s">
        <v>161</v>
      </c>
      <c r="E7" s="3">
        <v>4</v>
      </c>
      <c r="F7" s="3"/>
      <c r="G7" s="4">
        <v>151.16999999999999</v>
      </c>
      <c r="H7" s="3">
        <f t="shared" si="0"/>
        <v>2</v>
      </c>
      <c r="I7" s="3">
        <f t="shared" si="1"/>
        <v>31.169999999999987</v>
      </c>
      <c r="J7" s="3" t="str">
        <f t="shared" si="2"/>
        <v>2:31.17</v>
      </c>
      <c r="K7" s="3">
        <v>1.2</v>
      </c>
      <c r="L7" s="3">
        <f t="shared" si="3"/>
        <v>3.1699999999999875</v>
      </c>
      <c r="M7" s="27">
        <f t="shared" si="4"/>
        <v>5.2</v>
      </c>
      <c r="N7" s="26"/>
      <c r="O7" s="26"/>
      <c r="P7" s="71"/>
      <c r="Q7" s="68"/>
      <c r="R7" s="48"/>
      <c r="S7" s="48"/>
      <c r="T7" s="48"/>
    </row>
    <row r="8" spans="1:20" ht="15.75" thickBot="1" x14ac:dyDescent="0.3">
      <c r="A8" s="5">
        <v>21</v>
      </c>
      <c r="B8" s="2" t="s">
        <v>96</v>
      </c>
      <c r="C8" s="2" t="s">
        <v>95</v>
      </c>
      <c r="D8" s="2" t="s">
        <v>161</v>
      </c>
      <c r="E8" s="2">
        <v>12</v>
      </c>
      <c r="F8" s="2">
        <v>20</v>
      </c>
      <c r="G8" s="4">
        <v>180</v>
      </c>
      <c r="H8" s="3">
        <f t="shared" si="0"/>
        <v>3</v>
      </c>
      <c r="I8" s="3">
        <f t="shared" si="1"/>
        <v>0</v>
      </c>
      <c r="J8" s="3" t="str">
        <f t="shared" si="2"/>
        <v>3:0</v>
      </c>
      <c r="K8" s="3">
        <v>12.8</v>
      </c>
      <c r="L8" s="3">
        <f t="shared" si="3"/>
        <v>32</v>
      </c>
      <c r="M8" s="55">
        <f t="shared" si="4"/>
        <v>44.8</v>
      </c>
      <c r="N8" s="35"/>
      <c r="O8" s="35"/>
      <c r="P8" s="72"/>
      <c r="Q8" s="69"/>
      <c r="R8" s="48"/>
      <c r="S8" s="48"/>
      <c r="T8" s="48"/>
    </row>
    <row r="9" spans="1:20" ht="15.75" thickBot="1" x14ac:dyDescent="0.3">
      <c r="A9" s="10">
        <v>61</v>
      </c>
      <c r="B9" s="8" t="s">
        <v>160</v>
      </c>
      <c r="C9" s="8" t="s">
        <v>159</v>
      </c>
      <c r="D9" s="8" t="s">
        <v>149</v>
      </c>
      <c r="E9" s="8"/>
      <c r="F9" s="8"/>
      <c r="G9" s="4">
        <v>139.37</v>
      </c>
      <c r="H9" s="3">
        <f t="shared" si="0"/>
        <v>2</v>
      </c>
      <c r="I9" s="3">
        <f t="shared" si="1"/>
        <v>19.370000000000005</v>
      </c>
      <c r="J9" s="3" t="str">
        <f t="shared" si="2"/>
        <v>2:19.37</v>
      </c>
      <c r="K9" s="3">
        <v>1.6</v>
      </c>
      <c r="L9" s="3">
        <f t="shared" si="3"/>
        <v>-8.6299999999999955</v>
      </c>
      <c r="M9" s="27">
        <f t="shared" si="4"/>
        <v>1.6</v>
      </c>
      <c r="N9" s="27">
        <v>3</v>
      </c>
      <c r="O9" s="39"/>
      <c r="P9" s="73">
        <f>SUM(M9,M11:M12)</f>
        <v>12.8</v>
      </c>
      <c r="Q9" s="74">
        <v>1</v>
      </c>
      <c r="R9" s="48"/>
      <c r="S9" s="48"/>
      <c r="T9" s="48"/>
    </row>
    <row r="10" spans="1:20" ht="15.75" thickBot="1" x14ac:dyDescent="0.3">
      <c r="A10" s="7">
        <v>57</v>
      </c>
      <c r="B10" s="3" t="s">
        <v>158</v>
      </c>
      <c r="C10" s="3" t="s">
        <v>157</v>
      </c>
      <c r="D10" s="3" t="s">
        <v>149</v>
      </c>
      <c r="E10" s="3">
        <v>4</v>
      </c>
      <c r="F10" s="3"/>
      <c r="G10" s="4">
        <v>160.28</v>
      </c>
      <c r="H10" s="3">
        <f t="shared" si="0"/>
        <v>2</v>
      </c>
      <c r="I10" s="3">
        <f t="shared" si="1"/>
        <v>40.28</v>
      </c>
      <c r="J10" s="3" t="str">
        <f t="shared" si="2"/>
        <v>2:40.28</v>
      </c>
      <c r="K10" s="3">
        <v>4.8</v>
      </c>
      <c r="L10" s="3">
        <f t="shared" si="3"/>
        <v>12.280000000000001</v>
      </c>
      <c r="M10" s="27">
        <f t="shared" si="4"/>
        <v>8.8000000000000007</v>
      </c>
      <c r="N10" s="26"/>
      <c r="O10" s="25"/>
      <c r="P10" s="71"/>
      <c r="Q10" s="68"/>
      <c r="R10" s="48"/>
      <c r="S10" s="48"/>
      <c r="T10" s="48"/>
    </row>
    <row r="11" spans="1:20" ht="15.75" thickBot="1" x14ac:dyDescent="0.3">
      <c r="A11" s="7">
        <v>38</v>
      </c>
      <c r="B11" s="3" t="s">
        <v>156</v>
      </c>
      <c r="C11" s="3" t="s">
        <v>155</v>
      </c>
      <c r="D11" s="3" t="s">
        <v>149</v>
      </c>
      <c r="E11" s="3"/>
      <c r="F11" s="3"/>
      <c r="G11" s="4">
        <v>165.28</v>
      </c>
      <c r="H11" s="3">
        <f t="shared" si="0"/>
        <v>2</v>
      </c>
      <c r="I11" s="3">
        <f t="shared" si="1"/>
        <v>45.28</v>
      </c>
      <c r="J11" s="3" t="str">
        <f t="shared" si="2"/>
        <v>2:45.28</v>
      </c>
      <c r="K11" s="3">
        <v>6.8</v>
      </c>
      <c r="L11" s="3">
        <f t="shared" si="3"/>
        <v>17.28</v>
      </c>
      <c r="M11" s="27">
        <f t="shared" si="4"/>
        <v>6.8</v>
      </c>
      <c r="N11" s="26"/>
      <c r="O11" s="25"/>
      <c r="P11" s="71"/>
      <c r="Q11" s="68"/>
      <c r="R11" s="48"/>
      <c r="S11" s="48"/>
      <c r="T11" s="48"/>
    </row>
    <row r="12" spans="1:20" ht="15.75" thickBot="1" x14ac:dyDescent="0.3">
      <c r="A12" s="5">
        <v>27</v>
      </c>
      <c r="B12" s="2" t="s">
        <v>154</v>
      </c>
      <c r="C12" s="2" t="s">
        <v>153</v>
      </c>
      <c r="D12" s="2" t="s">
        <v>152</v>
      </c>
      <c r="E12" s="2"/>
      <c r="F12" s="2"/>
      <c r="G12" s="4">
        <v>158.53</v>
      </c>
      <c r="H12" s="3">
        <f t="shared" si="0"/>
        <v>2</v>
      </c>
      <c r="I12" s="3">
        <f t="shared" si="1"/>
        <v>38.53</v>
      </c>
      <c r="J12" s="3" t="str">
        <f t="shared" si="2"/>
        <v>2:38.53</v>
      </c>
      <c r="K12" s="3">
        <v>4.4000000000000004</v>
      </c>
      <c r="L12" s="3">
        <f t="shared" si="3"/>
        <v>10.530000000000001</v>
      </c>
      <c r="M12" s="27">
        <f t="shared" si="4"/>
        <v>4.4000000000000004</v>
      </c>
      <c r="N12" s="35">
        <v>5</v>
      </c>
      <c r="O12" s="34"/>
      <c r="P12" s="72"/>
      <c r="Q12" s="69"/>
      <c r="R12" s="48"/>
      <c r="S12" s="48"/>
      <c r="T12" s="48"/>
    </row>
    <row r="13" spans="1:20" ht="15.75" thickBot="1" x14ac:dyDescent="0.3">
      <c r="A13" s="52">
        <v>18</v>
      </c>
      <c r="B13" s="51" t="s">
        <v>151</v>
      </c>
      <c r="C13" s="51" t="s">
        <v>150</v>
      </c>
      <c r="D13" s="51" t="s">
        <v>149</v>
      </c>
      <c r="E13" s="51"/>
      <c r="F13" s="51"/>
      <c r="G13" s="4">
        <v>163.91</v>
      </c>
      <c r="H13" s="3">
        <f t="shared" si="0"/>
        <v>2</v>
      </c>
      <c r="I13" s="3">
        <f t="shared" si="1"/>
        <v>43.91</v>
      </c>
      <c r="J13" s="3" t="str">
        <f t="shared" si="2"/>
        <v>2:43.91</v>
      </c>
      <c r="K13" s="3">
        <v>6.4</v>
      </c>
      <c r="L13" s="3">
        <f t="shared" si="3"/>
        <v>15.909999999999997</v>
      </c>
      <c r="M13" s="27">
        <f t="shared" si="4"/>
        <v>6.4</v>
      </c>
      <c r="N13" s="50"/>
      <c r="O13" s="49"/>
      <c r="P13" s="49"/>
      <c r="Q13" s="49"/>
      <c r="R13" s="48"/>
      <c r="S13" s="48"/>
      <c r="T13" s="48"/>
    </row>
    <row r="14" spans="1:20" ht="15.75" thickBot="1" x14ac:dyDescent="0.3">
      <c r="A14" s="10">
        <v>17</v>
      </c>
      <c r="B14" s="8" t="s">
        <v>148</v>
      </c>
      <c r="C14" s="8" t="s">
        <v>147</v>
      </c>
      <c r="D14" s="8" t="s">
        <v>142</v>
      </c>
      <c r="E14" s="8"/>
      <c r="F14" s="8">
        <v>20</v>
      </c>
      <c r="G14" s="4">
        <v>185.79</v>
      </c>
      <c r="H14" s="3">
        <f t="shared" si="0"/>
        <v>3</v>
      </c>
      <c r="I14" s="54">
        <f t="shared" si="1"/>
        <v>5.789999999999992</v>
      </c>
      <c r="J14" s="53" t="str">
        <f>"3:05.79"</f>
        <v>3:05.79</v>
      </c>
      <c r="K14" s="3">
        <v>15.2</v>
      </c>
      <c r="L14" s="3">
        <f t="shared" si="3"/>
        <v>37.789999999999992</v>
      </c>
      <c r="M14" s="27">
        <f t="shared" si="4"/>
        <v>35.200000000000003</v>
      </c>
      <c r="N14" s="27"/>
      <c r="O14" s="27"/>
      <c r="P14" s="73">
        <f>SUM(M15:M17)</f>
        <v>36</v>
      </c>
      <c r="Q14" s="74"/>
      <c r="R14" s="48"/>
      <c r="S14" s="48"/>
      <c r="T14" s="48"/>
    </row>
    <row r="15" spans="1:20" ht="15.75" thickBot="1" x14ac:dyDescent="0.3">
      <c r="A15" s="7">
        <v>15</v>
      </c>
      <c r="B15" s="3" t="s">
        <v>82</v>
      </c>
      <c r="C15" s="3" t="s">
        <v>81</v>
      </c>
      <c r="D15" s="3" t="s">
        <v>142</v>
      </c>
      <c r="E15" s="3">
        <v>4</v>
      </c>
      <c r="F15" s="3"/>
      <c r="G15" s="4">
        <v>166.7</v>
      </c>
      <c r="H15" s="3">
        <f t="shared" si="0"/>
        <v>2</v>
      </c>
      <c r="I15" s="3">
        <f t="shared" si="1"/>
        <v>46.699999999999989</v>
      </c>
      <c r="J15" s="3" t="str">
        <f t="shared" ref="J15:J21" si="5">CONCATENATE(H15,":",I15)</f>
        <v>2:46.7</v>
      </c>
      <c r="K15" s="3">
        <v>7.6</v>
      </c>
      <c r="L15" s="3">
        <f t="shared" si="3"/>
        <v>18.699999999999989</v>
      </c>
      <c r="M15" s="27">
        <f t="shared" si="4"/>
        <v>11.6</v>
      </c>
      <c r="N15" s="26"/>
      <c r="O15" s="26"/>
      <c r="P15" s="71"/>
      <c r="Q15" s="68"/>
      <c r="R15" s="48"/>
      <c r="S15" s="48"/>
      <c r="T15" s="48"/>
    </row>
    <row r="16" spans="1:20" ht="15.75" thickBot="1" x14ac:dyDescent="0.3">
      <c r="A16" s="7">
        <v>11</v>
      </c>
      <c r="B16" s="3" t="s">
        <v>146</v>
      </c>
      <c r="C16" s="3" t="s">
        <v>145</v>
      </c>
      <c r="D16" s="3" t="s">
        <v>80</v>
      </c>
      <c r="E16" s="3">
        <v>8</v>
      </c>
      <c r="F16" s="3"/>
      <c r="G16" s="4">
        <v>164.28</v>
      </c>
      <c r="H16" s="3">
        <f t="shared" si="0"/>
        <v>2</v>
      </c>
      <c r="I16" s="3">
        <f t="shared" si="1"/>
        <v>44.28</v>
      </c>
      <c r="J16" s="3" t="str">
        <f t="shared" si="5"/>
        <v>2:44.28</v>
      </c>
      <c r="K16" s="3">
        <v>6.4</v>
      </c>
      <c r="L16" s="3">
        <f t="shared" si="3"/>
        <v>16.28</v>
      </c>
      <c r="M16" s="27">
        <f t="shared" si="4"/>
        <v>14.4</v>
      </c>
      <c r="N16" s="26"/>
      <c r="O16" s="26"/>
      <c r="P16" s="71"/>
      <c r="Q16" s="68"/>
      <c r="R16" s="48"/>
      <c r="S16" s="48"/>
      <c r="T16" s="48"/>
    </row>
    <row r="17" spans="1:20" ht="15.75" thickBot="1" x14ac:dyDescent="0.3">
      <c r="A17" s="5">
        <v>4</v>
      </c>
      <c r="B17" s="2" t="s">
        <v>144</v>
      </c>
      <c r="C17" s="2" t="s">
        <v>143</v>
      </c>
      <c r="D17" s="2" t="s">
        <v>142</v>
      </c>
      <c r="E17" s="2"/>
      <c r="F17" s="2"/>
      <c r="G17" s="4">
        <v>172.53</v>
      </c>
      <c r="H17" s="3">
        <f t="shared" si="0"/>
        <v>2</v>
      </c>
      <c r="I17" s="3">
        <f t="shared" si="1"/>
        <v>52.53</v>
      </c>
      <c r="J17" s="3" t="str">
        <f t="shared" si="5"/>
        <v>2:52.53</v>
      </c>
      <c r="K17" s="3">
        <v>10</v>
      </c>
      <c r="L17" s="3">
        <f t="shared" si="3"/>
        <v>24.53</v>
      </c>
      <c r="M17" s="27">
        <f t="shared" si="4"/>
        <v>10</v>
      </c>
      <c r="N17" s="35"/>
      <c r="O17" s="35"/>
      <c r="P17" s="72"/>
      <c r="Q17" s="69"/>
      <c r="R17" s="48"/>
      <c r="S17" s="48"/>
      <c r="T17" s="48"/>
    </row>
    <row r="18" spans="1:20" ht="15.75" thickBot="1" x14ac:dyDescent="0.3">
      <c r="A18" s="10">
        <v>48</v>
      </c>
      <c r="B18" s="8" t="s">
        <v>141</v>
      </c>
      <c r="C18" s="8" t="s">
        <v>140</v>
      </c>
      <c r="D18" s="8" t="s">
        <v>88</v>
      </c>
      <c r="E18" s="8"/>
      <c r="F18" s="8"/>
      <c r="G18" s="4">
        <v>166.49</v>
      </c>
      <c r="H18" s="3">
        <f t="shared" si="0"/>
        <v>2</v>
      </c>
      <c r="I18" s="3">
        <f t="shared" si="1"/>
        <v>46.490000000000009</v>
      </c>
      <c r="J18" s="3" t="str">
        <f t="shared" si="5"/>
        <v>2:46.49</v>
      </c>
      <c r="K18" s="3">
        <v>7.2</v>
      </c>
      <c r="L18" s="3">
        <f t="shared" si="3"/>
        <v>18.490000000000009</v>
      </c>
      <c r="M18" s="27">
        <f t="shared" si="4"/>
        <v>7.2</v>
      </c>
      <c r="N18" s="27"/>
      <c r="O18" s="39"/>
      <c r="P18" s="73">
        <f>SUM(M18:M19,M21)</f>
        <v>18.399999999999999</v>
      </c>
      <c r="Q18" s="74">
        <v>3</v>
      </c>
      <c r="R18" s="48"/>
      <c r="S18" s="48"/>
      <c r="T18" s="48"/>
    </row>
    <row r="19" spans="1:20" ht="15.75" thickBot="1" x14ac:dyDescent="0.3">
      <c r="A19" s="7">
        <v>29</v>
      </c>
      <c r="B19" s="3" t="s">
        <v>90</v>
      </c>
      <c r="C19" s="3" t="s">
        <v>139</v>
      </c>
      <c r="D19" s="3" t="s">
        <v>88</v>
      </c>
      <c r="E19" s="3"/>
      <c r="F19" s="3"/>
      <c r="G19" s="4">
        <v>159.91999999999999</v>
      </c>
      <c r="H19" s="3">
        <f t="shared" si="0"/>
        <v>2</v>
      </c>
      <c r="I19" s="3">
        <f t="shared" si="1"/>
        <v>39.919999999999987</v>
      </c>
      <c r="J19" s="3" t="str">
        <f t="shared" si="5"/>
        <v>2:39.92</v>
      </c>
      <c r="K19" s="3">
        <v>4.8</v>
      </c>
      <c r="L19" s="3">
        <f t="shared" si="3"/>
        <v>11.919999999999987</v>
      </c>
      <c r="M19" s="27">
        <f t="shared" si="4"/>
        <v>4.8</v>
      </c>
      <c r="N19" s="26">
        <v>6</v>
      </c>
      <c r="O19" s="25"/>
      <c r="P19" s="71"/>
      <c r="Q19" s="68"/>
      <c r="R19" s="48"/>
      <c r="S19" s="48"/>
      <c r="T19" s="48"/>
    </row>
    <row r="20" spans="1:20" ht="15.75" thickBot="1" x14ac:dyDescent="0.3">
      <c r="A20" s="7">
        <v>19</v>
      </c>
      <c r="B20" s="3" t="s">
        <v>138</v>
      </c>
      <c r="C20" s="3" t="s">
        <v>137</v>
      </c>
      <c r="D20" s="3" t="s">
        <v>88</v>
      </c>
      <c r="E20" s="3"/>
      <c r="F20" s="3"/>
      <c r="G20" s="4">
        <v>176.57</v>
      </c>
      <c r="H20" s="3">
        <f t="shared" si="0"/>
        <v>2</v>
      </c>
      <c r="I20" s="3">
        <f t="shared" si="1"/>
        <v>56.569999999999993</v>
      </c>
      <c r="J20" s="3" t="str">
        <f t="shared" si="5"/>
        <v>2:56.57</v>
      </c>
      <c r="K20" s="3">
        <v>11.6</v>
      </c>
      <c r="L20" s="3">
        <f t="shared" si="3"/>
        <v>28.569999999999993</v>
      </c>
      <c r="M20" s="27">
        <f t="shared" si="4"/>
        <v>11.6</v>
      </c>
      <c r="N20" s="26"/>
      <c r="O20" s="25"/>
      <c r="P20" s="71"/>
      <c r="Q20" s="68"/>
      <c r="R20" s="48"/>
      <c r="S20" s="48"/>
      <c r="T20" s="48"/>
    </row>
    <row r="21" spans="1:20" ht="15.75" thickBot="1" x14ac:dyDescent="0.3">
      <c r="A21" s="5">
        <v>65</v>
      </c>
      <c r="B21" s="2" t="s">
        <v>136</v>
      </c>
      <c r="C21" s="2" t="s">
        <v>135</v>
      </c>
      <c r="D21" s="2" t="s">
        <v>88</v>
      </c>
      <c r="E21" s="2"/>
      <c r="F21" s="2"/>
      <c r="G21" s="4">
        <v>163.81</v>
      </c>
      <c r="H21" s="3">
        <f t="shared" si="0"/>
        <v>2</v>
      </c>
      <c r="I21" s="3">
        <f t="shared" si="1"/>
        <v>43.81</v>
      </c>
      <c r="J21" s="3" t="str">
        <f t="shared" si="5"/>
        <v>2:43.81</v>
      </c>
      <c r="K21" s="3">
        <v>6.4</v>
      </c>
      <c r="L21" s="3">
        <f t="shared" si="3"/>
        <v>15.810000000000002</v>
      </c>
      <c r="M21" s="27">
        <f t="shared" si="4"/>
        <v>6.4</v>
      </c>
      <c r="N21" s="35"/>
      <c r="O21" s="34"/>
      <c r="P21" s="72"/>
      <c r="Q21" s="69"/>
      <c r="R21" s="48"/>
      <c r="S21" s="48"/>
      <c r="T21" s="48"/>
    </row>
    <row r="22" spans="1:20" ht="15.75" thickBot="1" x14ac:dyDescent="0.3">
      <c r="A22" s="52">
        <v>64</v>
      </c>
      <c r="B22" s="51" t="s">
        <v>92</v>
      </c>
      <c r="C22" s="51" t="s">
        <v>91</v>
      </c>
      <c r="D22" s="51" t="s">
        <v>0</v>
      </c>
      <c r="E22" s="51">
        <v>4</v>
      </c>
      <c r="F22" s="51"/>
      <c r="G22" s="4">
        <v>180.48</v>
      </c>
      <c r="H22" s="3">
        <f t="shared" si="0"/>
        <v>3</v>
      </c>
      <c r="I22" s="3">
        <f t="shared" si="1"/>
        <v>0.47999999999998977</v>
      </c>
      <c r="J22" s="3" t="str">
        <f>"3:00.48"</f>
        <v>3:00.48</v>
      </c>
      <c r="K22" s="3">
        <v>12.8</v>
      </c>
      <c r="L22" s="3">
        <f t="shared" si="3"/>
        <v>32.47999999999999</v>
      </c>
      <c r="M22" s="27">
        <f t="shared" si="4"/>
        <v>16.8</v>
      </c>
      <c r="N22" s="50"/>
      <c r="O22" s="49"/>
      <c r="P22" s="49"/>
      <c r="Q22" s="49"/>
      <c r="R22" s="48"/>
      <c r="S22" s="48"/>
      <c r="T22" s="48"/>
    </row>
    <row r="23" spans="1:20" ht="15.75" thickBot="1" x14ac:dyDescent="0.3">
      <c r="A23" s="10">
        <v>50</v>
      </c>
      <c r="B23" s="8" t="s">
        <v>134</v>
      </c>
      <c r="C23" s="8" t="s">
        <v>133</v>
      </c>
      <c r="D23" s="8" t="s">
        <v>6</v>
      </c>
      <c r="E23" s="8"/>
      <c r="F23" s="8" t="s">
        <v>9</v>
      </c>
      <c r="G23" s="4"/>
      <c r="H23" s="3">
        <f t="shared" si="0"/>
        <v>0</v>
      </c>
      <c r="I23" s="3">
        <f t="shared" si="1"/>
        <v>0</v>
      </c>
      <c r="J23" s="3"/>
      <c r="K23" s="3"/>
      <c r="L23" s="3"/>
      <c r="M23" s="27" t="s">
        <v>9</v>
      </c>
      <c r="N23" s="27"/>
      <c r="O23" s="27"/>
      <c r="P23" s="73" t="s">
        <v>9</v>
      </c>
      <c r="Q23" s="74"/>
      <c r="R23" s="48"/>
      <c r="S23" s="48"/>
      <c r="T23" s="48"/>
    </row>
    <row r="24" spans="1:20" ht="15.75" thickBot="1" x14ac:dyDescent="0.3">
      <c r="A24" s="7">
        <v>14</v>
      </c>
      <c r="B24" s="3" t="s">
        <v>132</v>
      </c>
      <c r="C24" s="3" t="s">
        <v>131</v>
      </c>
      <c r="D24" s="3" t="s">
        <v>10</v>
      </c>
      <c r="E24" s="3"/>
      <c r="F24" s="3"/>
      <c r="G24" s="4">
        <v>147.12</v>
      </c>
      <c r="H24" s="3">
        <f t="shared" si="0"/>
        <v>2</v>
      </c>
      <c r="I24" s="3">
        <f t="shared" si="1"/>
        <v>27.120000000000005</v>
      </c>
      <c r="J24" s="3" t="str">
        <f>CONCATENATE(H24,":",I24)</f>
        <v>2:27.12</v>
      </c>
      <c r="K24" s="3">
        <v>0</v>
      </c>
      <c r="L24" s="3">
        <f>G24-$G$2</f>
        <v>-0.87999999999999545</v>
      </c>
      <c r="M24" s="27">
        <f>SUM(E24,F24,K24)</f>
        <v>0</v>
      </c>
      <c r="N24" s="26">
        <v>1</v>
      </c>
      <c r="O24" s="26" t="s">
        <v>5</v>
      </c>
      <c r="P24" s="71"/>
      <c r="Q24" s="68"/>
      <c r="R24" s="48"/>
      <c r="S24" s="48"/>
      <c r="T24" s="48"/>
    </row>
    <row r="25" spans="1:20" ht="15.75" thickBot="1" x14ac:dyDescent="0.3">
      <c r="A25" s="7">
        <v>35</v>
      </c>
      <c r="B25" s="3" t="s">
        <v>130</v>
      </c>
      <c r="C25" s="3" t="s">
        <v>129</v>
      </c>
      <c r="D25" s="3" t="s">
        <v>128</v>
      </c>
      <c r="E25" s="3" t="s">
        <v>60</v>
      </c>
      <c r="F25" s="3"/>
      <c r="G25" s="4"/>
      <c r="H25" s="3">
        <f t="shared" si="0"/>
        <v>0</v>
      </c>
      <c r="I25" s="3">
        <f t="shared" si="1"/>
        <v>0</v>
      </c>
      <c r="J25" s="3"/>
      <c r="K25" s="3"/>
      <c r="L25" s="3"/>
      <c r="M25" s="27" t="s">
        <v>60</v>
      </c>
      <c r="N25" s="26"/>
      <c r="O25" s="26"/>
      <c r="P25" s="71"/>
      <c r="Q25" s="68"/>
      <c r="R25" s="48"/>
      <c r="S25" s="48"/>
      <c r="T25" s="48"/>
    </row>
    <row r="26" spans="1:20" ht="15.75" thickBot="1" x14ac:dyDescent="0.3">
      <c r="A26" s="5">
        <v>10</v>
      </c>
      <c r="B26" s="2" t="s">
        <v>127</v>
      </c>
      <c r="C26" s="2" t="s">
        <v>126</v>
      </c>
      <c r="D26" s="2" t="s">
        <v>125</v>
      </c>
      <c r="E26" s="2" t="s">
        <v>60</v>
      </c>
      <c r="F26" s="2"/>
      <c r="G26" s="4"/>
      <c r="H26" s="3">
        <f t="shared" si="0"/>
        <v>0</v>
      </c>
      <c r="I26" s="3">
        <f t="shared" si="1"/>
        <v>0</v>
      </c>
      <c r="J26" s="3"/>
      <c r="K26" s="3"/>
      <c r="L26" s="3"/>
      <c r="M26" s="27" t="s">
        <v>60</v>
      </c>
      <c r="N26" s="35"/>
      <c r="O26" s="35"/>
      <c r="P26" s="72"/>
      <c r="Q26" s="69"/>
      <c r="R26" s="48"/>
      <c r="S26" s="48"/>
      <c r="T26" s="48"/>
    </row>
    <row r="27" spans="1:20" ht="15.75" thickBot="1" x14ac:dyDescent="0.3">
      <c r="A27" s="16">
        <v>20</v>
      </c>
      <c r="B27" s="9" t="s">
        <v>69</v>
      </c>
      <c r="C27" s="9" t="s">
        <v>68</v>
      </c>
      <c r="D27" s="9" t="s">
        <v>67</v>
      </c>
      <c r="E27" s="9"/>
      <c r="F27" s="9"/>
      <c r="G27" s="4">
        <v>180.94</v>
      </c>
      <c r="H27" s="3">
        <f t="shared" si="0"/>
        <v>3</v>
      </c>
      <c r="I27" s="3">
        <f t="shared" si="1"/>
        <v>0.93999999999999773</v>
      </c>
      <c r="J27" s="3" t="str">
        <f>"3:00.94"</f>
        <v>3:00.94</v>
      </c>
      <c r="K27" s="3">
        <v>13.2</v>
      </c>
      <c r="L27" s="3">
        <f>G27-$G$2</f>
        <v>32.94</v>
      </c>
      <c r="M27" s="27">
        <f>SUM(E27,F27,K27)</f>
        <v>13.2</v>
      </c>
      <c r="N27" s="31"/>
      <c r="O27" s="30"/>
      <c r="P27" s="30"/>
      <c r="Q27" s="30"/>
      <c r="R27" s="48"/>
      <c r="S27" s="48"/>
      <c r="T27" s="48"/>
    </row>
    <row r="28" spans="1:20" ht="15.75" thickBot="1" x14ac:dyDescent="0.3">
      <c r="A28" s="14">
        <v>23</v>
      </c>
      <c r="B28" s="3" t="s">
        <v>124</v>
      </c>
      <c r="C28" s="3" t="s">
        <v>123</v>
      </c>
      <c r="D28" s="3" t="s">
        <v>83</v>
      </c>
      <c r="E28" s="3">
        <v>4</v>
      </c>
      <c r="F28" s="3"/>
      <c r="G28" s="4">
        <v>173.01</v>
      </c>
      <c r="H28" s="3">
        <f t="shared" si="0"/>
        <v>2</v>
      </c>
      <c r="I28" s="3">
        <f t="shared" si="1"/>
        <v>53.009999999999991</v>
      </c>
      <c r="J28" s="3" t="str">
        <f>CONCATENATE(H28,":",I28)</f>
        <v>2:53.01</v>
      </c>
      <c r="K28" s="3">
        <v>10</v>
      </c>
      <c r="L28" s="3">
        <f>G28-$G$2</f>
        <v>25.009999999999991</v>
      </c>
      <c r="M28" s="27">
        <f>SUM(E28,F28,K28)</f>
        <v>14</v>
      </c>
      <c r="N28" s="26"/>
      <c r="O28" s="26"/>
      <c r="P28" s="25"/>
      <c r="Q28" s="25"/>
      <c r="R28" s="48"/>
      <c r="S28" s="48"/>
      <c r="T28" s="48"/>
    </row>
    <row r="29" spans="1:20" ht="15.75" thickBot="1" x14ac:dyDescent="0.3">
      <c r="A29" s="14">
        <v>26</v>
      </c>
      <c r="B29" s="3" t="s">
        <v>79</v>
      </c>
      <c r="C29" s="3" t="s">
        <v>122</v>
      </c>
      <c r="D29" s="3" t="s">
        <v>77</v>
      </c>
      <c r="E29" s="3"/>
      <c r="F29" s="3"/>
      <c r="G29" s="4">
        <v>171.14</v>
      </c>
      <c r="H29" s="3">
        <f t="shared" si="0"/>
        <v>2</v>
      </c>
      <c r="I29" s="3">
        <f t="shared" si="1"/>
        <v>51.139999999999986</v>
      </c>
      <c r="J29" s="3" t="str">
        <f>CONCATENATE(H29,":",I29)</f>
        <v>2:51.14</v>
      </c>
      <c r="K29" s="3">
        <v>9.1999999999999993</v>
      </c>
      <c r="L29" s="3">
        <f>G29-$G$2</f>
        <v>23.139999999999986</v>
      </c>
      <c r="M29" s="27">
        <f>SUM(E29,F29,K29)</f>
        <v>9.1999999999999993</v>
      </c>
      <c r="N29" s="26"/>
      <c r="O29" s="25"/>
      <c r="P29" s="25"/>
      <c r="Q29" s="25"/>
      <c r="R29" s="48"/>
      <c r="S29" s="48"/>
      <c r="T29" s="48"/>
    </row>
    <row r="30" spans="1:20" ht="15.75" thickBot="1" x14ac:dyDescent="0.3">
      <c r="A30" s="14">
        <v>60</v>
      </c>
      <c r="B30" s="3" t="s">
        <v>121</v>
      </c>
      <c r="C30" s="3" t="s">
        <v>120</v>
      </c>
      <c r="D30" s="3" t="s">
        <v>119</v>
      </c>
      <c r="E30" s="3"/>
      <c r="F30" s="3"/>
      <c r="G30" s="4">
        <v>154.61000000000001</v>
      </c>
      <c r="H30" s="3">
        <f t="shared" si="0"/>
        <v>2</v>
      </c>
      <c r="I30" s="3">
        <f t="shared" si="1"/>
        <v>34.610000000000014</v>
      </c>
      <c r="J30" s="3" t="str">
        <f>CONCATENATE(H30,":",I30)</f>
        <v>2:34.61</v>
      </c>
      <c r="K30" s="3">
        <v>2.8</v>
      </c>
      <c r="L30" s="3">
        <f>G30-$G$2</f>
        <v>6.6100000000000136</v>
      </c>
      <c r="M30" s="27">
        <f>SUM(E30,F30,K30)</f>
        <v>2.8</v>
      </c>
      <c r="N30" s="26">
        <v>4</v>
      </c>
      <c r="O30" s="26"/>
      <c r="P30" s="25"/>
      <c r="Q30" s="25"/>
      <c r="R30" s="48"/>
      <c r="S30" s="48"/>
      <c r="T30" s="48"/>
    </row>
    <row r="31" spans="1:20" ht="15.75" thickBot="1" x14ac:dyDescent="0.3">
      <c r="A31" s="14">
        <v>63</v>
      </c>
      <c r="B31" s="3" t="s">
        <v>118</v>
      </c>
      <c r="C31" s="3" t="s">
        <v>117</v>
      </c>
      <c r="D31" s="3" t="s">
        <v>116</v>
      </c>
      <c r="E31" s="3"/>
      <c r="F31" s="3"/>
      <c r="G31" s="4"/>
      <c r="H31" s="3">
        <f t="shared" si="0"/>
        <v>0</v>
      </c>
      <c r="I31" s="3">
        <f t="shared" si="1"/>
        <v>0</v>
      </c>
      <c r="J31" s="3"/>
      <c r="K31" s="3"/>
      <c r="L31" s="3"/>
      <c r="M31" s="27" t="s">
        <v>60</v>
      </c>
      <c r="N31" s="26"/>
      <c r="O31" s="25"/>
      <c r="P31" s="25"/>
      <c r="Q31" s="25"/>
      <c r="R31" s="48"/>
      <c r="S31" s="48"/>
      <c r="T31" s="48"/>
    </row>
    <row r="32" spans="1:20" x14ac:dyDescent="0.25">
      <c r="A32" s="14">
        <v>79</v>
      </c>
      <c r="B32" s="3" t="s">
        <v>115</v>
      </c>
      <c r="C32" s="3" t="s">
        <v>114</v>
      </c>
      <c r="D32" s="3" t="s">
        <v>83</v>
      </c>
      <c r="E32" s="3"/>
      <c r="F32" s="3"/>
      <c r="G32" s="4">
        <v>151.02000000000001</v>
      </c>
      <c r="H32" s="3">
        <f t="shared" si="0"/>
        <v>2</v>
      </c>
      <c r="I32" s="3">
        <f t="shared" si="1"/>
        <v>31.02000000000001</v>
      </c>
      <c r="J32" s="3" t="str">
        <f>CONCATENATE(H32,":",I32)</f>
        <v>2:31.02</v>
      </c>
      <c r="K32" s="3">
        <v>1.2</v>
      </c>
      <c r="L32" s="3">
        <f>G32-$G$2</f>
        <v>3.0200000000000102</v>
      </c>
      <c r="M32" s="27">
        <f>SUM(E32,F32,K32)</f>
        <v>1.2</v>
      </c>
      <c r="N32" s="26">
        <v>2</v>
      </c>
      <c r="O32" s="26" t="s">
        <v>5</v>
      </c>
      <c r="P32" s="25"/>
      <c r="Q32" s="25"/>
      <c r="R32" s="48"/>
      <c r="S32" s="48"/>
      <c r="T32" s="48"/>
    </row>
  </sheetData>
  <mergeCells count="10">
    <mergeCell ref="P5:P8"/>
    <mergeCell ref="P9:P12"/>
    <mergeCell ref="P14:P17"/>
    <mergeCell ref="P18:P21"/>
    <mergeCell ref="P23:P26"/>
    <mergeCell ref="Q5:Q8"/>
    <mergeCell ref="Q9:Q12"/>
    <mergeCell ref="Q14:Q17"/>
    <mergeCell ref="Q18:Q21"/>
    <mergeCell ref="Q23:Q2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0" zoomScaleNormal="80" zoomScaleSheetLayoutView="80" workbookViewId="0">
      <selection activeCell="J11" sqref="J11"/>
    </sheetView>
  </sheetViews>
  <sheetFormatPr defaultRowHeight="15" x14ac:dyDescent="0.25"/>
  <cols>
    <col min="1" max="1" width="4.140625" customWidth="1"/>
    <col min="2" max="2" width="22" customWidth="1"/>
    <col min="3" max="3" width="25.42578125" customWidth="1"/>
    <col min="4" max="4" width="26" bestFit="1" customWidth="1"/>
    <col min="5" max="5" width="5.28515625" customWidth="1"/>
    <col min="6" max="6" width="5.85546875" customWidth="1"/>
    <col min="7" max="7" width="7.7109375" hidden="1" customWidth="1"/>
    <col min="8" max="9" width="5.85546875" hidden="1" customWidth="1"/>
    <col min="10" max="10" width="13" bestFit="1" customWidth="1"/>
    <col min="11" max="11" width="6" customWidth="1"/>
    <col min="12" max="12" width="16.5703125" bestFit="1" customWidth="1"/>
    <col min="13" max="13" width="6" customWidth="1"/>
    <col min="14" max="14" width="12" bestFit="1" customWidth="1"/>
    <col min="15" max="15" width="4" customWidth="1"/>
    <col min="16" max="16" width="6.5703125" bestFit="1" customWidth="1"/>
    <col min="17" max="17" width="12.5703125" customWidth="1"/>
  </cols>
  <sheetData>
    <row r="1" spans="1:17" x14ac:dyDescent="0.25">
      <c r="A1" t="s">
        <v>59</v>
      </c>
    </row>
    <row r="2" spans="1:17" x14ac:dyDescent="0.25">
      <c r="D2" t="s">
        <v>182</v>
      </c>
      <c r="E2">
        <v>2</v>
      </c>
      <c r="F2">
        <v>28</v>
      </c>
      <c r="G2">
        <f>(2*60)+28</f>
        <v>148</v>
      </c>
    </row>
    <row r="3" spans="1:17" x14ac:dyDescent="0.25">
      <c r="A3" t="s">
        <v>181</v>
      </c>
      <c r="M3" s="21" t="s">
        <v>55</v>
      </c>
      <c r="N3" s="21" t="s">
        <v>54</v>
      </c>
      <c r="O3" s="22"/>
      <c r="P3" s="21" t="s">
        <v>53</v>
      </c>
      <c r="Q3" s="21" t="s">
        <v>112</v>
      </c>
    </row>
    <row r="4" spans="1:17" ht="15.75" thickBot="1" x14ac:dyDescent="0.3">
      <c r="A4" s="21" t="s">
        <v>51</v>
      </c>
      <c r="B4" s="21" t="s">
        <v>50</v>
      </c>
      <c r="C4" s="21" t="s">
        <v>49</v>
      </c>
      <c r="D4" s="21" t="s">
        <v>48</v>
      </c>
      <c r="E4" s="21" t="s">
        <v>47</v>
      </c>
      <c r="F4" s="21" t="s">
        <v>46</v>
      </c>
      <c r="G4" s="18" t="s">
        <v>45</v>
      </c>
      <c r="H4" s="18"/>
      <c r="I4" s="18"/>
      <c r="J4" s="18" t="s">
        <v>44</v>
      </c>
      <c r="K4" s="18" t="s">
        <v>43</v>
      </c>
      <c r="L4" s="18" t="s">
        <v>42</v>
      </c>
      <c r="M4" s="17" t="s">
        <v>39</v>
      </c>
      <c r="N4" s="17" t="s">
        <v>41</v>
      </c>
      <c r="O4" s="18" t="s">
        <v>40</v>
      </c>
      <c r="P4" s="17" t="s">
        <v>39</v>
      </c>
      <c r="Q4" s="17" t="s">
        <v>38</v>
      </c>
    </row>
    <row r="5" spans="1:17" ht="15.75" thickBot="1" x14ac:dyDescent="0.3">
      <c r="A5" s="65">
        <v>4</v>
      </c>
      <c r="B5" s="64" t="s">
        <v>144</v>
      </c>
      <c r="C5" s="64" t="s">
        <v>143</v>
      </c>
      <c r="D5" s="64" t="s">
        <v>142</v>
      </c>
      <c r="E5" s="64" t="s">
        <v>60</v>
      </c>
      <c r="F5" s="64"/>
      <c r="G5" s="4"/>
      <c r="H5" s="3">
        <f t="shared" ref="H5:H20" si="0">ROUNDDOWN((G5/60),0)</f>
        <v>0</v>
      </c>
      <c r="I5" s="3">
        <f t="shared" ref="I5:I20" si="1">G5-(H5*60)</f>
        <v>0</v>
      </c>
      <c r="J5" s="3"/>
      <c r="K5" s="3"/>
      <c r="L5" s="3"/>
      <c r="M5" s="27" t="s">
        <v>60</v>
      </c>
      <c r="N5" s="64"/>
      <c r="O5" s="8"/>
      <c r="P5" s="70" t="s">
        <v>9</v>
      </c>
      <c r="Q5" s="67"/>
    </row>
    <row r="6" spans="1:17" ht="15.75" thickBot="1" x14ac:dyDescent="0.3">
      <c r="A6" s="63">
        <v>3</v>
      </c>
      <c r="B6" s="57" t="s">
        <v>144</v>
      </c>
      <c r="C6" s="57" t="s">
        <v>180</v>
      </c>
      <c r="D6" s="57" t="s">
        <v>80</v>
      </c>
      <c r="E6" s="57"/>
      <c r="F6" s="57"/>
      <c r="G6" s="4">
        <v>181.91</v>
      </c>
      <c r="H6" s="3">
        <f t="shared" si="0"/>
        <v>3</v>
      </c>
      <c r="I6" s="3">
        <f t="shared" si="1"/>
        <v>1.9099999999999966</v>
      </c>
      <c r="J6" s="3" t="str">
        <f>CONCATENATE(H6,":",I6)</f>
        <v>3:1.91</v>
      </c>
      <c r="K6" s="3">
        <v>13.2</v>
      </c>
      <c r="L6" s="3">
        <f>G6-$G$2</f>
        <v>33.909999999999997</v>
      </c>
      <c r="M6" s="27">
        <f>SUM(E6,F6,K6)</f>
        <v>13.2</v>
      </c>
      <c r="N6" s="57"/>
      <c r="O6" s="3"/>
      <c r="P6" s="71"/>
      <c r="Q6" s="68"/>
    </row>
    <row r="7" spans="1:17" ht="15.75" thickBot="1" x14ac:dyDescent="0.3">
      <c r="A7" s="62">
        <v>14</v>
      </c>
      <c r="B7" s="61" t="s">
        <v>132</v>
      </c>
      <c r="C7" s="61" t="s">
        <v>131</v>
      </c>
      <c r="D7" s="61" t="s">
        <v>179</v>
      </c>
      <c r="E7" s="61"/>
      <c r="F7" s="61"/>
      <c r="G7" s="4"/>
      <c r="H7" s="3">
        <f t="shared" si="0"/>
        <v>0</v>
      </c>
      <c r="I7" s="3">
        <f t="shared" si="1"/>
        <v>0</v>
      </c>
      <c r="J7" s="3"/>
      <c r="K7" s="3"/>
      <c r="L7" s="3"/>
      <c r="M7" s="27" t="s">
        <v>178</v>
      </c>
      <c r="N7" s="61"/>
      <c r="O7" s="2"/>
      <c r="P7" s="72"/>
      <c r="Q7" s="69"/>
    </row>
    <row r="8" spans="1:17" ht="15.75" thickBot="1" x14ac:dyDescent="0.3">
      <c r="A8" s="65">
        <v>49</v>
      </c>
      <c r="B8" s="64" t="s">
        <v>141</v>
      </c>
      <c r="C8" s="64" t="s">
        <v>140</v>
      </c>
      <c r="D8" s="64" t="s">
        <v>88</v>
      </c>
      <c r="E8" s="64"/>
      <c r="F8" s="64"/>
      <c r="G8" s="4">
        <v>156.91</v>
      </c>
      <c r="H8" s="3">
        <f t="shared" si="0"/>
        <v>2</v>
      </c>
      <c r="I8" s="3">
        <f t="shared" si="1"/>
        <v>36.909999999999997</v>
      </c>
      <c r="J8" s="3" t="str">
        <f>CONCATENATE(H8,":",I8)</f>
        <v>2:36.91</v>
      </c>
      <c r="K8" s="3">
        <v>3.2</v>
      </c>
      <c r="L8" s="3">
        <f t="shared" ref="L8:L15" si="2">G8-$G$2</f>
        <v>8.9099999999999966</v>
      </c>
      <c r="M8" s="27">
        <f t="shared" ref="M8:M15" si="3">SUM(E8,F8,K8)</f>
        <v>3.2</v>
      </c>
      <c r="N8" s="64">
        <v>4</v>
      </c>
      <c r="O8" s="66"/>
      <c r="P8" s="70">
        <f>SUM(M8:M10)</f>
        <v>26.8</v>
      </c>
      <c r="Q8" s="67">
        <v>2</v>
      </c>
    </row>
    <row r="9" spans="1:17" ht="15.75" thickBot="1" x14ac:dyDescent="0.3">
      <c r="A9" s="63">
        <v>66</v>
      </c>
      <c r="B9" s="57" t="s">
        <v>177</v>
      </c>
      <c r="C9" s="57" t="s">
        <v>176</v>
      </c>
      <c r="D9" s="57" t="s">
        <v>88</v>
      </c>
      <c r="E9" s="57">
        <v>4</v>
      </c>
      <c r="F9" s="57"/>
      <c r="G9" s="4">
        <v>169.64</v>
      </c>
      <c r="H9" s="3">
        <f t="shared" si="0"/>
        <v>2</v>
      </c>
      <c r="I9" s="3">
        <f t="shared" si="1"/>
        <v>49.639999999999986</v>
      </c>
      <c r="J9" s="3" t="str">
        <f>CONCATENATE(H9,":",I9)</f>
        <v>2:49.64</v>
      </c>
      <c r="K9" s="3">
        <v>8.4</v>
      </c>
      <c r="L9" s="3">
        <f t="shared" si="2"/>
        <v>21.639999999999986</v>
      </c>
      <c r="M9" s="27">
        <f t="shared" si="3"/>
        <v>12.4</v>
      </c>
      <c r="N9" s="57"/>
      <c r="O9" s="6"/>
      <c r="P9" s="71"/>
      <c r="Q9" s="68"/>
    </row>
    <row r="10" spans="1:17" ht="15.75" thickBot="1" x14ac:dyDescent="0.3">
      <c r="A10" s="62">
        <v>29</v>
      </c>
      <c r="B10" s="61" t="s">
        <v>90</v>
      </c>
      <c r="C10" s="61" t="s">
        <v>139</v>
      </c>
      <c r="D10" s="61" t="s">
        <v>88</v>
      </c>
      <c r="E10" s="61">
        <v>4</v>
      </c>
      <c r="F10" s="61"/>
      <c r="G10" s="4">
        <v>167.02</v>
      </c>
      <c r="H10" s="3">
        <f t="shared" si="0"/>
        <v>2</v>
      </c>
      <c r="I10" s="3">
        <f t="shared" si="1"/>
        <v>47.02000000000001</v>
      </c>
      <c r="J10" s="3" t="str">
        <f>CONCATENATE(H10,":",I10)</f>
        <v>2:47.02</v>
      </c>
      <c r="K10" s="3">
        <v>7.2</v>
      </c>
      <c r="L10" s="3">
        <f t="shared" si="2"/>
        <v>19.02000000000001</v>
      </c>
      <c r="M10" s="27">
        <f t="shared" si="3"/>
        <v>11.2</v>
      </c>
      <c r="N10" s="61"/>
      <c r="O10" s="1"/>
      <c r="P10" s="72"/>
      <c r="Q10" s="69"/>
    </row>
    <row r="11" spans="1:17" ht="15.75" thickBot="1" x14ac:dyDescent="0.3">
      <c r="A11" s="65">
        <v>61</v>
      </c>
      <c r="B11" s="64" t="s">
        <v>160</v>
      </c>
      <c r="C11" s="64" t="s">
        <v>159</v>
      </c>
      <c r="D11" s="64" t="s">
        <v>149</v>
      </c>
      <c r="E11" s="64"/>
      <c r="F11" s="64"/>
      <c r="G11" s="4">
        <v>145.72</v>
      </c>
      <c r="H11" s="3">
        <f t="shared" si="0"/>
        <v>2</v>
      </c>
      <c r="I11" s="3">
        <f t="shared" si="1"/>
        <v>25.72</v>
      </c>
      <c r="J11" s="3" t="str">
        <f>CONCATENATE(H11,":",I11)</f>
        <v>2:25.72</v>
      </c>
      <c r="K11" s="3">
        <v>0</v>
      </c>
      <c r="L11" s="3">
        <f t="shared" si="2"/>
        <v>-2.2800000000000011</v>
      </c>
      <c r="M11" s="27">
        <f t="shared" si="3"/>
        <v>0</v>
      </c>
      <c r="N11" s="64">
        <v>2</v>
      </c>
      <c r="O11" s="66"/>
      <c r="P11" s="70">
        <f>SUM(M11,M13:M14)</f>
        <v>24</v>
      </c>
      <c r="Q11" s="67">
        <v>1</v>
      </c>
    </row>
    <row r="12" spans="1:17" ht="15.75" thickBot="1" x14ac:dyDescent="0.3">
      <c r="A12" s="63">
        <v>57</v>
      </c>
      <c r="B12" s="57" t="s">
        <v>158</v>
      </c>
      <c r="C12" s="57" t="s">
        <v>157</v>
      </c>
      <c r="D12" s="57" t="s">
        <v>149</v>
      </c>
      <c r="E12" s="57">
        <v>12</v>
      </c>
      <c r="F12" s="57">
        <v>20</v>
      </c>
      <c r="G12" s="4">
        <v>204.47</v>
      </c>
      <c r="H12" s="3">
        <f t="shared" si="0"/>
        <v>3</v>
      </c>
      <c r="I12" s="3">
        <f t="shared" si="1"/>
        <v>24.47</v>
      </c>
      <c r="J12" s="3" t="str">
        <f>CONCATENATE(H12,":",I12)</f>
        <v>3:24.47</v>
      </c>
      <c r="K12" s="3">
        <v>22</v>
      </c>
      <c r="L12" s="3">
        <f t="shared" si="2"/>
        <v>56.47</v>
      </c>
      <c r="M12" s="27">
        <f t="shared" si="3"/>
        <v>54</v>
      </c>
      <c r="N12" s="57"/>
      <c r="O12" s="6"/>
      <c r="P12" s="71"/>
      <c r="Q12" s="68"/>
    </row>
    <row r="13" spans="1:17" ht="15.75" thickBot="1" x14ac:dyDescent="0.3">
      <c r="A13" s="63">
        <v>38</v>
      </c>
      <c r="B13" s="57" t="s">
        <v>156</v>
      </c>
      <c r="C13" s="57" t="s">
        <v>155</v>
      </c>
      <c r="D13" s="57" t="s">
        <v>149</v>
      </c>
      <c r="E13" s="57">
        <v>8</v>
      </c>
      <c r="F13" s="57"/>
      <c r="G13" s="4">
        <v>180.33</v>
      </c>
      <c r="H13" s="3">
        <f t="shared" si="0"/>
        <v>3</v>
      </c>
      <c r="I13" s="3">
        <f t="shared" si="1"/>
        <v>0.33000000000001251</v>
      </c>
      <c r="J13" s="3" t="str">
        <f>"3:00.33"</f>
        <v>3:00.33</v>
      </c>
      <c r="K13" s="3">
        <v>12.4</v>
      </c>
      <c r="L13" s="3">
        <f t="shared" si="2"/>
        <v>32.330000000000013</v>
      </c>
      <c r="M13" s="27">
        <f t="shared" si="3"/>
        <v>20.399999999999999</v>
      </c>
      <c r="N13" s="57"/>
      <c r="O13" s="6"/>
      <c r="P13" s="71"/>
      <c r="Q13" s="68"/>
    </row>
    <row r="14" spans="1:17" ht="15.75" thickBot="1" x14ac:dyDescent="0.3">
      <c r="A14" s="62">
        <v>27</v>
      </c>
      <c r="B14" s="61" t="s">
        <v>154</v>
      </c>
      <c r="C14" s="61" t="s">
        <v>153</v>
      </c>
      <c r="D14" s="61" t="s">
        <v>149</v>
      </c>
      <c r="E14" s="61"/>
      <c r="F14" s="61"/>
      <c r="G14" s="4">
        <v>157.85</v>
      </c>
      <c r="H14" s="3">
        <f t="shared" si="0"/>
        <v>2</v>
      </c>
      <c r="I14" s="3">
        <f t="shared" si="1"/>
        <v>37.849999999999994</v>
      </c>
      <c r="J14" s="3" t="str">
        <f>CONCATENATE(H14,":",I14)</f>
        <v>2:37.85</v>
      </c>
      <c r="K14" s="3">
        <v>3.6</v>
      </c>
      <c r="L14" s="3">
        <f t="shared" si="2"/>
        <v>9.8499999999999943</v>
      </c>
      <c r="M14" s="27">
        <f t="shared" si="3"/>
        <v>3.6</v>
      </c>
      <c r="N14" s="61">
        <v>5</v>
      </c>
      <c r="O14" s="1"/>
      <c r="P14" s="72"/>
      <c r="Q14" s="69"/>
    </row>
    <row r="15" spans="1:17" ht="15.75" thickBot="1" x14ac:dyDescent="0.3">
      <c r="A15" s="65">
        <v>58</v>
      </c>
      <c r="B15" s="64" t="s">
        <v>175</v>
      </c>
      <c r="C15" s="64" t="s">
        <v>174</v>
      </c>
      <c r="D15" s="64" t="s">
        <v>27</v>
      </c>
      <c r="E15" s="64"/>
      <c r="F15" s="64"/>
      <c r="G15" s="4">
        <v>147.03</v>
      </c>
      <c r="H15" s="3">
        <f t="shared" si="0"/>
        <v>2</v>
      </c>
      <c r="I15" s="3">
        <f t="shared" si="1"/>
        <v>27.03</v>
      </c>
      <c r="J15" s="3" t="str">
        <f>CONCATENATE(H15,":",I15)</f>
        <v>2:27.03</v>
      </c>
      <c r="K15" s="3">
        <v>0</v>
      </c>
      <c r="L15" s="3">
        <f t="shared" si="2"/>
        <v>-0.96999999999999886</v>
      </c>
      <c r="M15" s="27">
        <f t="shared" si="3"/>
        <v>0</v>
      </c>
      <c r="N15" s="64">
        <v>1</v>
      </c>
      <c r="O15" s="8" t="s">
        <v>5</v>
      </c>
      <c r="P15" s="70" t="s">
        <v>9</v>
      </c>
      <c r="Q15" s="67"/>
    </row>
    <row r="16" spans="1:17" ht="15.75" thickBot="1" x14ac:dyDescent="0.3">
      <c r="A16" s="63">
        <v>10</v>
      </c>
      <c r="B16" s="57" t="s">
        <v>127</v>
      </c>
      <c r="C16" s="57" t="s">
        <v>126</v>
      </c>
      <c r="D16" s="57" t="s">
        <v>27</v>
      </c>
      <c r="E16" s="57" t="s">
        <v>60</v>
      </c>
      <c r="F16" s="57"/>
      <c r="G16" s="4"/>
      <c r="H16" s="3">
        <f t="shared" si="0"/>
        <v>0</v>
      </c>
      <c r="I16" s="3">
        <f t="shared" si="1"/>
        <v>0</v>
      </c>
      <c r="J16" s="3"/>
      <c r="K16" s="3"/>
      <c r="L16" s="3"/>
      <c r="M16" s="27" t="s">
        <v>60</v>
      </c>
      <c r="N16" s="57"/>
      <c r="O16" s="3"/>
      <c r="P16" s="71"/>
      <c r="Q16" s="68"/>
    </row>
    <row r="17" spans="1:17" ht="15.75" thickBot="1" x14ac:dyDescent="0.3">
      <c r="A17" s="62">
        <v>39</v>
      </c>
      <c r="B17" s="61" t="s">
        <v>173</v>
      </c>
      <c r="C17" s="61" t="s">
        <v>172</v>
      </c>
      <c r="D17" s="61" t="s">
        <v>32</v>
      </c>
      <c r="E17" s="61"/>
      <c r="F17" s="61"/>
      <c r="G17" s="4">
        <v>149.86000000000001</v>
      </c>
      <c r="H17" s="3">
        <f t="shared" si="0"/>
        <v>2</v>
      </c>
      <c r="I17" s="3">
        <f t="shared" si="1"/>
        <v>29.860000000000014</v>
      </c>
      <c r="J17" s="3" t="str">
        <f>CONCATENATE(H17,":",I17)</f>
        <v>2:29.86</v>
      </c>
      <c r="K17" s="3">
        <v>0.4</v>
      </c>
      <c r="L17" s="3">
        <f>G17-$G$2</f>
        <v>1.8600000000000136</v>
      </c>
      <c r="M17" s="27">
        <f>SUM(E17,F17,K17)</f>
        <v>0.4</v>
      </c>
      <c r="N17" s="61">
        <v>3</v>
      </c>
      <c r="O17" s="2" t="s">
        <v>5</v>
      </c>
      <c r="P17" s="72"/>
      <c r="Q17" s="69"/>
    </row>
    <row r="18" spans="1:17" ht="15.75" thickBot="1" x14ac:dyDescent="0.3">
      <c r="A18" s="60">
        <v>33</v>
      </c>
      <c r="B18" s="59" t="s">
        <v>171</v>
      </c>
      <c r="C18" s="59" t="s">
        <v>170</v>
      </c>
      <c r="D18" s="59" t="s">
        <v>169</v>
      </c>
      <c r="E18" s="59"/>
      <c r="F18" s="59"/>
      <c r="G18" s="4">
        <v>158.34</v>
      </c>
      <c r="H18" s="3">
        <f t="shared" si="0"/>
        <v>2</v>
      </c>
      <c r="I18" s="3">
        <f t="shared" si="1"/>
        <v>38.340000000000003</v>
      </c>
      <c r="J18" s="3" t="str">
        <f>CONCATENATE(H18,":",I18)</f>
        <v>2:38.34</v>
      </c>
      <c r="K18" s="3">
        <v>3.6</v>
      </c>
      <c r="L18" s="3">
        <f>G18-$G$2</f>
        <v>10.340000000000003</v>
      </c>
      <c r="M18" s="27">
        <f>SUM(E18,F18,K18)</f>
        <v>3.6</v>
      </c>
      <c r="N18" s="59">
        <v>6</v>
      </c>
      <c r="O18" s="9"/>
      <c r="P18" s="15"/>
      <c r="Q18" s="15"/>
    </row>
    <row r="19" spans="1:17" ht="15.75" thickBot="1" x14ac:dyDescent="0.3">
      <c r="A19" s="58">
        <v>60</v>
      </c>
      <c r="B19" s="57" t="s">
        <v>121</v>
      </c>
      <c r="C19" s="57" t="s">
        <v>120</v>
      </c>
      <c r="D19" s="57" t="s">
        <v>119</v>
      </c>
      <c r="E19" s="57"/>
      <c r="F19" s="57"/>
      <c r="G19" s="4">
        <v>158.97</v>
      </c>
      <c r="H19" s="3">
        <f t="shared" si="0"/>
        <v>2</v>
      </c>
      <c r="I19" s="3">
        <f t="shared" si="1"/>
        <v>38.97</v>
      </c>
      <c r="J19" s="3" t="str">
        <f>CONCATENATE(H19,":",I19)</f>
        <v>2:38.97</v>
      </c>
      <c r="K19" s="3">
        <v>4</v>
      </c>
      <c r="L19" s="3">
        <f>G19-$G$2</f>
        <v>10.969999999999999</v>
      </c>
      <c r="M19" s="56">
        <f>SUM(E19,F19,K19)</f>
        <v>4</v>
      </c>
      <c r="N19" s="57"/>
      <c r="O19" s="3"/>
      <c r="P19" s="6"/>
      <c r="Q19" s="6"/>
    </row>
    <row r="20" spans="1:17" ht="15.75" thickBot="1" x14ac:dyDescent="0.3">
      <c r="A20" s="3"/>
      <c r="B20" s="3" t="s">
        <v>168</v>
      </c>
      <c r="C20" s="3" t="s">
        <v>167</v>
      </c>
      <c r="D20" s="3" t="s">
        <v>166</v>
      </c>
      <c r="E20" s="3" t="s">
        <v>9</v>
      </c>
      <c r="F20" s="3"/>
      <c r="G20" s="4"/>
      <c r="H20" s="3">
        <f t="shared" si="0"/>
        <v>0</v>
      </c>
      <c r="I20" s="3">
        <f t="shared" si="1"/>
        <v>0</v>
      </c>
      <c r="J20" s="3"/>
      <c r="K20" s="3"/>
      <c r="L20" s="3"/>
      <c r="M20" s="56" t="s">
        <v>9</v>
      </c>
      <c r="N20" s="3"/>
      <c r="O20" s="3"/>
      <c r="P20" s="3"/>
      <c r="Q20" s="3"/>
    </row>
  </sheetData>
  <mergeCells count="8">
    <mergeCell ref="P5:P7"/>
    <mergeCell ref="P8:P10"/>
    <mergeCell ref="P11:P14"/>
    <mergeCell ref="P15:P17"/>
    <mergeCell ref="Q5:Q7"/>
    <mergeCell ref="Q8:Q10"/>
    <mergeCell ref="Q11:Q14"/>
    <mergeCell ref="Q15:Q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70</vt:lpstr>
      <vt:lpstr>80</vt:lpstr>
      <vt:lpstr>90</vt:lpstr>
      <vt:lpstr>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Armitage</dc:creator>
  <cp:lastModifiedBy>Claire Maudlin</cp:lastModifiedBy>
  <dcterms:created xsi:type="dcterms:W3CDTF">2020-12-12T13:37:15Z</dcterms:created>
  <dcterms:modified xsi:type="dcterms:W3CDTF">2020-12-12T22:48:51Z</dcterms:modified>
</cp:coreProperties>
</file>