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7400" windowHeight="8700" activeTab="0"/>
  </bookViews>
  <sheets>
    <sheet name="Affiliated" sheetId="1" r:id="rId1"/>
    <sheet name="Unaffiliated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Maz</author>
  </authors>
  <commentList>
    <comment ref="I135" authorId="0">
      <text>
        <r>
          <rPr>
            <b/>
            <sz val="8"/>
            <rFont val="Tahoma"/>
            <family val="0"/>
          </rPr>
          <t>Maz: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227  39  66.76</t>
        </r>
      </text>
    </comment>
    <comment ref="I136" authorId="0">
      <text>
        <r>
          <rPr>
            <b/>
            <sz val="8"/>
            <rFont val="Tahoma"/>
            <family val="0"/>
          </rPr>
          <t>Maz:</t>
        </r>
        <r>
          <rPr>
            <sz val="8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>209  56  65.31</t>
        </r>
      </text>
    </comment>
  </commentList>
</comments>
</file>

<file path=xl/sharedStrings.xml><?xml version="1.0" encoding="utf-8"?>
<sst xmlns="http://schemas.openxmlformats.org/spreadsheetml/2006/main" count="890" uniqueCount="258">
  <si>
    <t>Step by Step Dressage</t>
  </si>
  <si>
    <t xml:space="preserve"> @Royal Leisure Centre</t>
  </si>
  <si>
    <t xml:space="preserve">Starters: </t>
  </si>
  <si>
    <t>Thursday 19th November 2009</t>
  </si>
  <si>
    <t>Judge:</t>
  </si>
  <si>
    <t>Mrs Gill Johnson (4)</t>
  </si>
  <si>
    <t xml:space="preserve">Avr %      </t>
  </si>
  <si>
    <t>Class 3</t>
  </si>
  <si>
    <t>Writer:</t>
  </si>
  <si>
    <t>Mrs Lynne Hiscock</t>
  </si>
  <si>
    <t>Affiliated
Novice 20 Winter</t>
  </si>
  <si>
    <t>OUTDOOR ARENA 1</t>
  </si>
  <si>
    <t>Time</t>
  </si>
  <si>
    <t>Test</t>
  </si>
  <si>
    <t>Sect</t>
  </si>
  <si>
    <t>No</t>
  </si>
  <si>
    <t>Horse</t>
  </si>
  <si>
    <t>Rider            Group</t>
  </si>
  <si>
    <t>Age Sex</t>
  </si>
  <si>
    <t>Marks</t>
  </si>
  <si>
    <t>Col</t>
  </si>
  <si>
    <t>%</t>
  </si>
  <si>
    <t>Placings</t>
  </si>
  <si>
    <t xml:space="preserve"> </t>
  </si>
  <si>
    <t>Reg</t>
  </si>
  <si>
    <t>Reg              Owner</t>
  </si>
  <si>
    <t>Breeding</t>
  </si>
  <si>
    <t>Open</t>
  </si>
  <si>
    <t>Rest</t>
  </si>
  <si>
    <t>T</t>
  </si>
  <si>
    <t>O/all</t>
  </si>
  <si>
    <t>DM</t>
  </si>
  <si>
    <t>O</t>
  </si>
  <si>
    <t>Billy Banta
48078 09105</t>
  </si>
  <si>
    <t>Sam Jennings    5
107484    Rider</t>
  </si>
  <si>
    <t>Lady a
45238 03102</t>
  </si>
  <si>
    <t>Laura Durkan    
12270    Rider</t>
  </si>
  <si>
    <t>7M
ID x TB</t>
  </si>
  <si>
    <t>Barcarole
47293</t>
  </si>
  <si>
    <t>Anna-Karin Timson    3
181757   D Timson</t>
  </si>
  <si>
    <t>6M
Westfalian</t>
  </si>
  <si>
    <t>R</t>
  </si>
  <si>
    <t>Daydreamer
48584 03106</t>
  </si>
  <si>
    <t>Lesley Scorgie    8
320706    Rider</t>
  </si>
  <si>
    <t>8M
ID x TB</t>
  </si>
  <si>
    <t>Castletown Cleopatra
44491 08108</t>
  </si>
  <si>
    <t>Sarah-Jane Cox    7
224189    Rider</t>
  </si>
  <si>
    <t xml:space="preserve">9M
Trakehner  </t>
  </si>
  <si>
    <t>Bee
47404 06101</t>
  </si>
  <si>
    <t>Julie Adams    8
307688    Rider</t>
  </si>
  <si>
    <t>13M
ID x TB</t>
  </si>
  <si>
    <t>Divalli
47588 07108</t>
  </si>
  <si>
    <t>Neil Hopkins    8
309354 Mr&amp;Mrs Hopkins</t>
  </si>
  <si>
    <t>8M
British Wblood</t>
  </si>
  <si>
    <t>Walpolicella
48415 10109</t>
  </si>
  <si>
    <t>Rebecca Field    8
158496    Rider</t>
  </si>
  <si>
    <t>5M
Hanoverian</t>
  </si>
  <si>
    <t>E</t>
  </si>
  <si>
    <t>Cycle King's Final Answer
43637</t>
  </si>
  <si>
    <t>Samantha Thake    2
68942 Debbie Thake</t>
  </si>
  <si>
    <t>4G 
Hessian Warmblood</t>
  </si>
  <si>
    <t>Pip Wates    8
288284    Rider</t>
  </si>
  <si>
    <t>WD</t>
  </si>
  <si>
    <t>End</t>
  </si>
  <si>
    <t>Miss Jane Kendall (3)</t>
  </si>
  <si>
    <t>Class 4</t>
  </si>
  <si>
    <t>Ms Julie Robinson</t>
  </si>
  <si>
    <t>Affiliated
Novice 28 Winter</t>
  </si>
  <si>
    <t>INDOOR ARENA</t>
  </si>
  <si>
    <t>Zarlequeen
45752 11095</t>
  </si>
  <si>
    <t>Danny Davies   7
285439    Rider</t>
  </si>
  <si>
    <t>14M
AES</t>
  </si>
  <si>
    <t>Queen's Coronet
48347 10106</t>
  </si>
  <si>
    <t>Derek Anscombe    8
317527   Rider</t>
  </si>
  <si>
    <t xml:space="preserve">9G
</t>
  </si>
  <si>
    <t>Class 5</t>
  </si>
  <si>
    <t>Affiliated
Elementary 42 Winter</t>
  </si>
  <si>
    <t>Grandero
42904</t>
  </si>
  <si>
    <t>Daniel Timson    1
24708 Rider&amp;A-K Timson</t>
  </si>
  <si>
    <t>6G
Westfalian</t>
  </si>
  <si>
    <t>Tango V
34932 03101</t>
  </si>
  <si>
    <t xml:space="preserve">Sally Andrews   
16152  </t>
  </si>
  <si>
    <t>9G
KWPN</t>
  </si>
  <si>
    <t>Mark Anthony
42737</t>
  </si>
  <si>
    <t>Daniel Baddeley    
132357   Jane Manley</t>
  </si>
  <si>
    <t>7G
Hanoverian</t>
  </si>
  <si>
    <t>Cycle King's Firenze
33524</t>
  </si>
  <si>
    <t>8G
Westphalian</t>
  </si>
  <si>
    <t>HC</t>
  </si>
  <si>
    <t>Valdi
01896 11093</t>
  </si>
  <si>
    <t xml:space="preserve">Sally Hart    7
247529    </t>
  </si>
  <si>
    <t>7G
KWPN</t>
  </si>
  <si>
    <t>High Hoes Sigismund
46957 04102</t>
  </si>
  <si>
    <t>Richard Black    5
125431 Ms N C Callam</t>
  </si>
  <si>
    <t xml:space="preserve">6G
</t>
  </si>
  <si>
    <t>Mrs Margaret Drewe (3)</t>
  </si>
  <si>
    <t>Class 6</t>
  </si>
  <si>
    <t>Mrs Helen Dunn</t>
  </si>
  <si>
    <t>Affiliated
Elementary 49 Winter</t>
  </si>
  <si>
    <t>Class 7</t>
  </si>
  <si>
    <t>Affiliated
Medium 63 Winter</t>
  </si>
  <si>
    <t xml:space="preserve">Essentially Diniall
36657 </t>
  </si>
  <si>
    <t>Maxime Whalley    6
170127    Rider</t>
  </si>
  <si>
    <t>8G
Hanoverian</t>
  </si>
  <si>
    <t>Middlemarch IV
21989 01102</t>
  </si>
  <si>
    <t>Rosie Andrews        
162728    Rider</t>
  </si>
  <si>
    <t>Ranmore Rascal
38727 10095</t>
  </si>
  <si>
    <t xml:space="preserve">Lisa Potter    6
179043  Rider  </t>
  </si>
  <si>
    <t>9G
Cob x</t>
  </si>
  <si>
    <t>Billy Whizz
42736</t>
  </si>
  <si>
    <t>14G
Rhinelander</t>
  </si>
  <si>
    <t xml:space="preserve">Quasi Dizy-Ay
</t>
  </si>
  <si>
    <t>Epernay Kaylor    6
210153    Rider</t>
  </si>
  <si>
    <t>Class 8</t>
  </si>
  <si>
    <t>ALBION
Medium 73 Winter Qualifier</t>
  </si>
  <si>
    <t xml:space="preserve">Wild Card II
21618 </t>
  </si>
  <si>
    <t>Kerrie Daykin    5
11606    Rider</t>
  </si>
  <si>
    <t>13G
TB x Shire</t>
  </si>
  <si>
    <t>Rivaldi
36178</t>
  </si>
  <si>
    <t>Sonia Mayne   6 
53082    Rider</t>
  </si>
  <si>
    <t>8G
by Rotspom</t>
  </si>
  <si>
    <t>Digital Four Beat
31031 09105</t>
  </si>
  <si>
    <t>Shane Dale    
182729    Rider</t>
  </si>
  <si>
    <t>13G
KWPN</t>
  </si>
  <si>
    <t>Mrs Marion Goggin (2)</t>
  </si>
  <si>
    <t>Class 9</t>
  </si>
  <si>
    <t>Mrs Thelma Russell-Hayes</t>
  </si>
  <si>
    <t>340
320
380</t>
  </si>
  <si>
    <t>PICK A TEST
Advanced Medium 85/Advanced 100 &amp; 104</t>
  </si>
  <si>
    <t>A104</t>
  </si>
  <si>
    <t>Lorenzo Rossi
41070 06107</t>
  </si>
  <si>
    <t>Olivia Faith    3
150550  Carole Faith</t>
  </si>
  <si>
    <t>14G
Bayern</t>
  </si>
  <si>
    <t>AM85</t>
  </si>
  <si>
    <t xml:space="preserve">T </t>
  </si>
  <si>
    <t>Jazz
32740 01104</t>
  </si>
  <si>
    <t>Sarah Williams    2A
42005   Rider</t>
  </si>
  <si>
    <t xml:space="preserve">Foxham Bella
21359 </t>
  </si>
  <si>
    <t>Lissy Baldwin     4
103110    Rider</t>
  </si>
  <si>
    <t>13M
7/8 TB</t>
  </si>
  <si>
    <t>Joris II
29450</t>
  </si>
  <si>
    <t>Meryl Doran    4
85960    Rider</t>
  </si>
  <si>
    <t>19G
Dutch</t>
  </si>
  <si>
    <t>Cycle King's Harri
32439</t>
  </si>
  <si>
    <t>Debbie Thake    5
42323    Rider</t>
  </si>
  <si>
    <t>15G
KWPN</t>
  </si>
  <si>
    <t>Lucaro
18187 06105</t>
  </si>
  <si>
    <t>Rosie Andrews        
162728    Mandy Brown</t>
  </si>
  <si>
    <t>A100</t>
  </si>
  <si>
    <t>Wolke Sieben
24707</t>
  </si>
  <si>
    <t>A de Savary    3
119822   L de Savary</t>
  </si>
  <si>
    <t>11M
Hanoverian</t>
  </si>
  <si>
    <t>Class 10</t>
  </si>
  <si>
    <t>BRITISH HORSE FEEDS
Advanced Medium 98 Winter Qualifier</t>
  </si>
  <si>
    <t>Calderon Noir
41926</t>
  </si>
  <si>
    <t xml:space="preserve">Kirsty Mepham      2A
41432    </t>
  </si>
  <si>
    <t>Seth
31886</t>
  </si>
  <si>
    <t>Sharon Edwards    2A
24309    Rider</t>
  </si>
  <si>
    <t>8G
Dutch</t>
  </si>
  <si>
    <t>Cornish Promise
22818</t>
  </si>
  <si>
    <t>Badr Al-Omran    3
90298 David Gunner</t>
  </si>
  <si>
    <t>14G
Irish x</t>
  </si>
  <si>
    <t>Khokkey
30876</t>
  </si>
  <si>
    <t>Gina Bowles    3
68950    Rider</t>
  </si>
  <si>
    <t>Ms Debby Lush (1)</t>
  </si>
  <si>
    <t>Class 11</t>
  </si>
  <si>
    <t>Mrs Diane Griffiths</t>
  </si>
  <si>
    <t>PSG 380
INT II 380
GP 470</t>
  </si>
  <si>
    <t>PICK A TEST
Any FEI Test</t>
  </si>
  <si>
    <t>PSG</t>
  </si>
  <si>
    <t>Ehrendour
29601</t>
  </si>
  <si>
    <t>Georgina Stuart     2
28118    RBurrow</t>
  </si>
  <si>
    <t>10G
Westphalian</t>
  </si>
  <si>
    <t>INT II</t>
  </si>
  <si>
    <t>Privaldi
24652</t>
  </si>
  <si>
    <t>Sarah Millis    1
26450   Kay Maxted</t>
  </si>
  <si>
    <t>12G
by Gribaldi</t>
  </si>
  <si>
    <t>GP</t>
  </si>
  <si>
    <t>Pegasus MK
23098</t>
  </si>
  <si>
    <t>Anna Ross Davies    1
24147  Nancy Bowles</t>
  </si>
  <si>
    <t xml:space="preserve">Nector V H Carelshof
27534 </t>
  </si>
  <si>
    <t>Wizz Clack    
20354 Mrs Penny Bigwood</t>
  </si>
  <si>
    <t>19G
Belgian WB</t>
  </si>
  <si>
    <t>Hestia
20922 10106</t>
  </si>
  <si>
    <t>Sarah Holland-Villa    3
253960    Rider</t>
  </si>
  <si>
    <t>13M
British WB</t>
  </si>
  <si>
    <t>Silver Island
22879 03100</t>
  </si>
  <si>
    <t>Iris Waite    3
120316    Rider</t>
  </si>
  <si>
    <t xml:space="preserve">14G
Irish Sport  </t>
  </si>
  <si>
    <t>Saferro
45273 10097</t>
  </si>
  <si>
    <t>Anna Ross Davies    1
24147  Beverley Brown</t>
  </si>
  <si>
    <t>Miss Perception
45187 03103</t>
  </si>
  <si>
    <t>Mrs Jame Bwye (6)</t>
  </si>
  <si>
    <t>Classes combined</t>
  </si>
  <si>
    <t>Mrs Valerie Jacks</t>
  </si>
  <si>
    <t>320
220
250</t>
  </si>
  <si>
    <t>Walk &amp; Trot 'E'/Preliminary 10/Novice 20/
Unaffiliated</t>
  </si>
  <si>
    <t>Rider</t>
  </si>
  <si>
    <t>BB or</t>
  </si>
  <si>
    <t>BB</t>
  </si>
  <si>
    <t>SE</t>
  </si>
  <si>
    <t>P10</t>
  </si>
  <si>
    <t>U</t>
  </si>
  <si>
    <t>Meant To Be</t>
  </si>
  <si>
    <t>Katrina Ellis</t>
  </si>
  <si>
    <t>QP</t>
  </si>
  <si>
    <t>N20</t>
  </si>
  <si>
    <t>Bruno</t>
  </si>
  <si>
    <t>Gillian Meban</t>
  </si>
  <si>
    <t>QN</t>
  </si>
  <si>
    <t>Joint Affair</t>
  </si>
  <si>
    <t>Charlotte Bonner</t>
  </si>
  <si>
    <t>Rock Idol</t>
  </si>
  <si>
    <t>Lucy Romyn</t>
  </si>
  <si>
    <t>Captain Carrot</t>
  </si>
  <si>
    <t>W&amp;T</t>
  </si>
  <si>
    <t>Queen of Colour</t>
  </si>
  <si>
    <t>Annabelle Knight</t>
  </si>
  <si>
    <t>Gwynie</t>
  </si>
  <si>
    <t>Sophie Armstrong-Bell</t>
  </si>
  <si>
    <t>Q</t>
  </si>
  <si>
    <t>Luckey Strike</t>
  </si>
  <si>
    <t>Sally Mariani</t>
  </si>
  <si>
    <t>La Bella</t>
  </si>
  <si>
    <t xml:space="preserve">Sam Ray     </t>
  </si>
  <si>
    <t>Thunder</t>
  </si>
  <si>
    <t>Christine Supiot</t>
  </si>
  <si>
    <t>Alfie</t>
  </si>
  <si>
    <t>Kate Moore</t>
  </si>
  <si>
    <t>Rock me Ralph</t>
  </si>
  <si>
    <t>Caroline Bath</t>
  </si>
  <si>
    <t>Mrs Carol Stothard (5)</t>
  </si>
  <si>
    <t>Mrs Cherry Clarke</t>
  </si>
  <si>
    <t>190
240
320
290</t>
  </si>
  <si>
    <t>Preliminary 1/Novice 28/Elementary 42/
Medium 63 Unaffiliated</t>
  </si>
  <si>
    <t>N28</t>
  </si>
  <si>
    <t>P1</t>
  </si>
  <si>
    <t>Portmore Spider</t>
  </si>
  <si>
    <t>Kate Cox</t>
  </si>
  <si>
    <t>Marmite</t>
  </si>
  <si>
    <t>Jennifer Cranford</t>
  </si>
  <si>
    <t>M63</t>
  </si>
  <si>
    <t>Risque</t>
  </si>
  <si>
    <t>Karen Maurice</t>
  </si>
  <si>
    <t>E42</t>
  </si>
  <si>
    <t>QE</t>
  </si>
  <si>
    <t>Hobbit</t>
  </si>
  <si>
    <t>Paula Forsyth</t>
  </si>
  <si>
    <t>Spud</t>
  </si>
  <si>
    <t>Jen Birkby</t>
  </si>
  <si>
    <t>Razzle Dazzle</t>
  </si>
  <si>
    <t>Vicky Allan</t>
  </si>
  <si>
    <t>Ru de Silva</t>
  </si>
  <si>
    <t>Natalie Finn</t>
  </si>
  <si>
    <t>18=</t>
  </si>
  <si>
    <t>Bobby</t>
  </si>
  <si>
    <t xml:space="preserve">Derek Anscombe  </t>
  </si>
  <si>
    <t>2=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</si>
</sst>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20">
    <font>
      <sz val="12"/>
      <name val="Times New Roman"/>
      <family val="0"/>
    </font>
    <font>
      <b/>
      <i/>
      <u val="single"/>
      <sz val="22"/>
      <color indexed="12"/>
      <name val="Times New Roman"/>
      <family val="1"/>
    </font>
    <font>
      <b/>
      <i/>
      <u val="single"/>
      <sz val="16"/>
      <color indexed="12"/>
      <name val="Times New Roman"/>
      <family val="1"/>
    </font>
    <font>
      <b/>
      <i/>
      <sz val="14"/>
      <name val="Times New Roman"/>
      <family val="1"/>
    </font>
    <font>
      <b/>
      <i/>
      <sz val="8"/>
      <name val="Times New Roman"/>
      <family val="1"/>
    </font>
    <font>
      <i/>
      <u val="single"/>
      <sz val="14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i/>
      <sz val="8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4"/>
      <color indexed="10"/>
      <name val="Times New Roman"/>
      <family val="1"/>
    </font>
    <font>
      <i/>
      <sz val="11"/>
      <name val="Times New Roman"/>
      <family val="1"/>
    </font>
    <font>
      <i/>
      <sz val="11"/>
      <color indexed="10"/>
      <name val="Times New Roman"/>
      <family val="1"/>
    </font>
    <font>
      <sz val="10"/>
      <color indexed="10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sz val="12"/>
      <name val="Tahoma"/>
      <family val="2"/>
    </font>
    <font>
      <sz val="8"/>
      <name val="Times New Roman"/>
      <family val="0"/>
    </font>
    <font>
      <b/>
      <sz val="8"/>
      <name val="Times New Roman"/>
      <family val="2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3" fillId="0" borderId="1" xfId="0" applyFont="1" applyBorder="1" applyAlignment="1">
      <alignment horizontal="left" vertical="top"/>
    </xf>
    <xf numFmtId="0" fontId="4" fillId="0" borderId="2" xfId="0" applyFont="1" applyBorder="1" applyAlignment="1">
      <alignment vertical="top"/>
    </xf>
    <xf numFmtId="0" fontId="6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left" vertical="top"/>
    </xf>
    <xf numFmtId="0" fontId="7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left" vertical="top"/>
    </xf>
    <xf numFmtId="0" fontId="8" fillId="0" borderId="0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10" fillId="0" borderId="0" xfId="0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 vertical="top"/>
    </xf>
    <xf numFmtId="0" fontId="7" fillId="0" borderId="4" xfId="0" applyFont="1" applyBorder="1" applyAlignment="1">
      <alignment vertical="top"/>
    </xf>
    <xf numFmtId="0" fontId="7" fillId="0" borderId="5" xfId="0" applyFont="1" applyBorder="1" applyAlignment="1">
      <alignment vertical="top"/>
    </xf>
    <xf numFmtId="0" fontId="7" fillId="0" borderId="0" xfId="0" applyFont="1" applyBorder="1" applyAlignment="1">
      <alignment/>
    </xf>
    <xf numFmtId="0" fontId="7" fillId="0" borderId="3" xfId="0" applyFont="1" applyBorder="1" applyAlignment="1">
      <alignment/>
    </xf>
    <xf numFmtId="0" fontId="6" fillId="0" borderId="6" xfId="0" applyFont="1" applyBorder="1" applyAlignment="1">
      <alignment horizontal="center" vertical="top"/>
    </xf>
    <xf numFmtId="0" fontId="6" fillId="0" borderId="7" xfId="0" applyFont="1" applyBorder="1" applyAlignment="1">
      <alignment horizontal="center" vertical="top"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7" xfId="0" applyFont="1" applyBorder="1" applyAlignment="1">
      <alignment horizontal="left" vertical="top"/>
    </xf>
    <xf numFmtId="0" fontId="7" fillId="0" borderId="8" xfId="0" applyFont="1" applyBorder="1" applyAlignment="1">
      <alignment vertical="top"/>
    </xf>
    <xf numFmtId="0" fontId="6" fillId="0" borderId="9" xfId="0" applyFont="1" applyBorder="1" applyAlignment="1">
      <alignment horizontal="center" vertical="top"/>
    </xf>
    <xf numFmtId="0" fontId="6" fillId="0" borderId="10" xfId="0" applyFont="1" applyBorder="1" applyAlignment="1">
      <alignment horizontal="center" vertical="top"/>
    </xf>
    <xf numFmtId="0" fontId="6" fillId="0" borderId="11" xfId="0" applyFont="1" applyBorder="1" applyAlignment="1">
      <alignment horizontal="center" vertical="top"/>
    </xf>
    <xf numFmtId="0" fontId="6" fillId="0" borderId="12" xfId="0" applyFont="1" applyBorder="1" applyAlignment="1">
      <alignment horizontal="center" vertical="top"/>
    </xf>
    <xf numFmtId="0" fontId="6" fillId="0" borderId="12" xfId="0" applyFont="1" applyBorder="1" applyAlignment="1">
      <alignment horizontal="left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15" xfId="0" applyFont="1" applyBorder="1" applyAlignment="1">
      <alignment horizontal="left" vertical="top"/>
    </xf>
    <xf numFmtId="0" fontId="6" fillId="0" borderId="16" xfId="0" applyFont="1" applyBorder="1" applyAlignment="1">
      <alignment horizontal="center" vertical="top"/>
    </xf>
    <xf numFmtId="20" fontId="12" fillId="0" borderId="17" xfId="0" applyNumberFormat="1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8" xfId="0" applyFont="1" applyBorder="1" applyAlignment="1">
      <alignment horizontal="center" vertical="top"/>
    </xf>
    <xf numFmtId="1" fontId="12" fillId="0" borderId="18" xfId="0" applyNumberFormat="1" applyFont="1" applyBorder="1" applyAlignment="1">
      <alignment horizontal="center" vertical="top"/>
    </xf>
    <xf numFmtId="0" fontId="12" fillId="0" borderId="18" xfId="0" applyFont="1" applyBorder="1" applyAlignment="1">
      <alignment horizontal="left" wrapText="1"/>
    </xf>
    <xf numFmtId="0" fontId="12" fillId="0" borderId="18" xfId="0" applyFont="1" applyBorder="1" applyAlignment="1">
      <alignment horizontal="left"/>
    </xf>
    <xf numFmtId="2" fontId="12" fillId="0" borderId="18" xfId="0" applyNumberFormat="1" applyFont="1" applyBorder="1" applyAlignment="1">
      <alignment/>
    </xf>
    <xf numFmtId="0" fontId="13" fillId="0" borderId="18" xfId="0" applyFont="1" applyBorder="1" applyAlignment="1">
      <alignment horizontal="right"/>
    </xf>
    <xf numFmtId="0" fontId="12" fillId="0" borderId="19" xfId="0" applyFont="1" applyBorder="1" applyAlignment="1">
      <alignment/>
    </xf>
    <xf numFmtId="0" fontId="12" fillId="0" borderId="18" xfId="0" applyFont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9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12" fillId="0" borderId="18" xfId="0" applyFont="1" applyBorder="1" applyAlignment="1">
      <alignment horizontal="center" vertical="top" wrapText="1"/>
    </xf>
    <xf numFmtId="0" fontId="12" fillId="0" borderId="18" xfId="0" applyFont="1" applyBorder="1" applyAlignment="1">
      <alignment/>
    </xf>
    <xf numFmtId="0" fontId="14" fillId="0" borderId="18" xfId="0" applyFont="1" applyBorder="1" applyAlignment="1">
      <alignment horizontal="right"/>
    </xf>
    <xf numFmtId="0" fontId="13" fillId="0" borderId="19" xfId="0" applyFont="1" applyBorder="1" applyAlignment="1">
      <alignment horizontal="right"/>
    </xf>
    <xf numFmtId="0" fontId="14" fillId="0" borderId="19" xfId="0" applyFont="1" applyBorder="1" applyAlignment="1">
      <alignment horizontal="right"/>
    </xf>
    <xf numFmtId="0" fontId="0" fillId="0" borderId="20" xfId="0" applyBorder="1" applyAlignment="1">
      <alignment/>
    </xf>
    <xf numFmtId="0" fontId="14" fillId="0" borderId="20" xfId="0" applyFont="1" applyBorder="1" applyAlignment="1">
      <alignment horizontal="right"/>
    </xf>
    <xf numFmtId="0" fontId="14" fillId="0" borderId="21" xfId="0" applyFont="1" applyBorder="1" applyAlignment="1">
      <alignment horizontal="right"/>
    </xf>
    <xf numFmtId="0" fontId="6" fillId="0" borderId="7" xfId="0" applyFont="1" applyBorder="1" applyAlignment="1">
      <alignment horizontal="center" vertical="top"/>
    </xf>
    <xf numFmtId="0" fontId="5" fillId="0" borderId="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/>
    </xf>
    <xf numFmtId="0" fontId="9" fillId="0" borderId="5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0" fillId="0" borderId="22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0" fontId="10" fillId="0" borderId="23" xfId="0" applyFont="1" applyBorder="1" applyAlignment="1">
      <alignment horizontal="center" vertical="top" wrapText="1"/>
    </xf>
    <xf numFmtId="0" fontId="10" fillId="0" borderId="24" xfId="0" applyFont="1" applyBorder="1" applyAlignment="1">
      <alignment horizontal="center" vertical="top" wrapText="1"/>
    </xf>
    <xf numFmtId="0" fontId="10" fillId="0" borderId="25" xfId="0" applyFont="1" applyBorder="1" applyAlignment="1">
      <alignment horizontal="center" vertical="top" wrapText="1"/>
    </xf>
    <xf numFmtId="0" fontId="10" fillId="0" borderId="26" xfId="0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0" fontId="3" fillId="0" borderId="27" xfId="0" applyFont="1" applyBorder="1" applyAlignment="1">
      <alignment vertical="top"/>
    </xf>
    <xf numFmtId="0" fontId="3" fillId="0" borderId="28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2" fontId="3" fillId="0" borderId="27" xfId="0" applyNumberFormat="1" applyFont="1" applyBorder="1" applyAlignment="1" applyProtection="1">
      <alignment horizontal="center" vertical="top"/>
      <protection/>
    </xf>
    <xf numFmtId="2" fontId="3" fillId="0" borderId="2" xfId="0" applyNumberFormat="1" applyFont="1" applyBorder="1" applyAlignment="1" applyProtection="1">
      <alignment horizontal="center" vertical="top"/>
      <protection/>
    </xf>
    <xf numFmtId="0" fontId="1" fillId="0" borderId="22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/>
    </xf>
    <xf numFmtId="0" fontId="3" fillId="0" borderId="28" xfId="0" applyFont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182"/>
  <sheetViews>
    <sheetView tabSelected="1" workbookViewId="0" topLeftCell="A1">
      <selection activeCell="B4" sqref="B4:G4"/>
    </sheetView>
  </sheetViews>
  <sheetFormatPr defaultColWidth="9.00390625" defaultRowHeight="15.75"/>
  <cols>
    <col min="1" max="1" width="0.5" style="0" customWidth="1"/>
    <col min="2" max="2" width="6.00390625" style="0" bestFit="1" customWidth="1"/>
    <col min="3" max="3" width="6.125" style="0" bestFit="1" customWidth="1"/>
    <col min="4" max="4" width="5.125" style="0" bestFit="1" customWidth="1"/>
    <col min="5" max="5" width="4.375" style="0" bestFit="1" customWidth="1"/>
    <col min="6" max="6" width="22.375" style="0" bestFit="1" customWidth="1"/>
    <col min="7" max="7" width="23.125" style="0" bestFit="1" customWidth="1"/>
    <col min="8" max="8" width="17.375" style="0" bestFit="1" customWidth="1"/>
    <col min="9" max="13" width="7.125" style="0" customWidth="1"/>
    <col min="14" max="18" width="4.875" style="0" customWidth="1"/>
  </cols>
  <sheetData>
    <row r="1" ht="4.5" customHeight="1" thickBot="1"/>
    <row r="2" spans="2:18" ht="27.75" thickBot="1">
      <c r="B2" s="76" t="s">
        <v>0</v>
      </c>
      <c r="C2" s="77"/>
      <c r="D2" s="77"/>
      <c r="E2" s="77"/>
      <c r="F2" s="77"/>
      <c r="G2" s="77"/>
      <c r="H2" s="78" t="s">
        <v>1</v>
      </c>
      <c r="I2" s="78"/>
      <c r="J2" s="78"/>
      <c r="K2" s="78"/>
      <c r="L2" s="78"/>
      <c r="M2" s="79"/>
      <c r="N2" s="80" t="s">
        <v>2</v>
      </c>
      <c r="O2" s="81"/>
      <c r="P2" s="81"/>
      <c r="Q2" s="1">
        <v>9</v>
      </c>
      <c r="R2" s="2">
        <v>7</v>
      </c>
    </row>
    <row r="3" spans="2:18" ht="20.25" thickBot="1">
      <c r="B3" s="57" t="s">
        <v>3</v>
      </c>
      <c r="C3" s="58"/>
      <c r="D3" s="58"/>
      <c r="E3" s="58"/>
      <c r="F3" s="58"/>
      <c r="G3" s="58"/>
      <c r="H3" s="3" t="s">
        <v>4</v>
      </c>
      <c r="I3" s="70" t="s">
        <v>5</v>
      </c>
      <c r="J3" s="70"/>
      <c r="K3" s="70"/>
      <c r="L3" s="70"/>
      <c r="M3" s="4"/>
      <c r="N3" s="71" t="s">
        <v>6</v>
      </c>
      <c r="O3" s="72"/>
      <c r="P3" s="73"/>
      <c r="Q3" s="74">
        <f>SUM(M11:M20)/R2</f>
        <v>64.28571428571429</v>
      </c>
      <c r="R3" s="75"/>
    </row>
    <row r="4" spans="2:18" ht="19.5" thickBot="1">
      <c r="B4" s="57" t="s">
        <v>7</v>
      </c>
      <c r="C4" s="58"/>
      <c r="D4" s="58"/>
      <c r="E4" s="58"/>
      <c r="F4" s="58"/>
      <c r="G4" s="58"/>
      <c r="H4" s="5" t="s">
        <v>8</v>
      </c>
      <c r="I4" s="59" t="s">
        <v>9</v>
      </c>
      <c r="J4" s="59"/>
      <c r="K4" s="59"/>
      <c r="L4" s="59"/>
      <c r="M4" s="7"/>
      <c r="N4" s="7"/>
      <c r="O4" s="6"/>
      <c r="P4" s="60">
        <v>250</v>
      </c>
      <c r="Q4" s="60"/>
      <c r="R4" s="8"/>
    </row>
    <row r="5" spans="2:18" ht="19.5">
      <c r="B5" s="62" t="s">
        <v>10</v>
      </c>
      <c r="C5" s="63"/>
      <c r="D5" s="63"/>
      <c r="E5" s="63"/>
      <c r="F5" s="63"/>
      <c r="G5" s="64"/>
      <c r="H5" s="9"/>
      <c r="I5" s="68" t="s">
        <v>11</v>
      </c>
      <c r="J5" s="68"/>
      <c r="K5" s="69"/>
      <c r="L5" s="69"/>
      <c r="M5" s="10"/>
      <c r="N5" s="11"/>
      <c r="O5" s="11"/>
      <c r="P5" s="61"/>
      <c r="Q5" s="61"/>
      <c r="R5" s="8"/>
    </row>
    <row r="6" spans="2:18" ht="20.25" customHeight="1" thickBot="1">
      <c r="B6" s="65"/>
      <c r="C6" s="66"/>
      <c r="D6" s="66"/>
      <c r="E6" s="66"/>
      <c r="F6" s="66"/>
      <c r="G6" s="67"/>
      <c r="H6" s="12"/>
      <c r="I6" s="12"/>
      <c r="J6" s="12"/>
      <c r="K6" s="12"/>
      <c r="L6" s="12"/>
      <c r="M6" s="12"/>
      <c r="N6" s="12"/>
      <c r="O6" s="12"/>
      <c r="P6" s="61"/>
      <c r="Q6" s="61"/>
      <c r="R6" s="8"/>
    </row>
    <row r="7" spans="2:18" ht="16.5" thickBot="1">
      <c r="B7" s="13"/>
      <c r="C7" s="12"/>
      <c r="D7" s="14"/>
      <c r="E7" s="12"/>
      <c r="F7" s="12"/>
      <c r="G7" s="12"/>
      <c r="H7" s="15"/>
      <c r="I7" s="15"/>
      <c r="J7" s="15"/>
      <c r="K7" s="15"/>
      <c r="L7" s="15"/>
      <c r="M7" s="15"/>
      <c r="N7" s="15"/>
      <c r="O7" s="15"/>
      <c r="P7" s="15"/>
      <c r="Q7" s="15"/>
      <c r="R7" s="16"/>
    </row>
    <row r="8" spans="2:18" ht="15.75">
      <c r="B8" s="17" t="s">
        <v>12</v>
      </c>
      <c r="C8" s="18" t="s">
        <v>13</v>
      </c>
      <c r="D8" s="18" t="s">
        <v>14</v>
      </c>
      <c r="E8" s="18" t="s">
        <v>15</v>
      </c>
      <c r="F8" s="19" t="s">
        <v>16</v>
      </c>
      <c r="G8" s="20" t="s">
        <v>17</v>
      </c>
      <c r="H8" s="21" t="s">
        <v>18</v>
      </c>
      <c r="I8" s="18" t="s">
        <v>19</v>
      </c>
      <c r="J8" s="18" t="s">
        <v>19</v>
      </c>
      <c r="K8" s="18" t="s">
        <v>19</v>
      </c>
      <c r="L8" s="18" t="s">
        <v>20</v>
      </c>
      <c r="M8" s="18" t="s">
        <v>21</v>
      </c>
      <c r="N8" s="56" t="s">
        <v>22</v>
      </c>
      <c r="O8" s="56"/>
      <c r="P8" s="56"/>
      <c r="Q8" s="56"/>
      <c r="R8" s="22"/>
    </row>
    <row r="9" spans="2:18" ht="16.5" thickBot="1">
      <c r="B9" s="23"/>
      <c r="C9" s="24"/>
      <c r="D9" s="25" t="s">
        <v>23</v>
      </c>
      <c r="E9" s="26"/>
      <c r="F9" s="27" t="s">
        <v>24</v>
      </c>
      <c r="G9" s="27" t="s">
        <v>25</v>
      </c>
      <c r="H9" s="26" t="s">
        <v>26</v>
      </c>
      <c r="I9" s="26" t="s">
        <v>27</v>
      </c>
      <c r="J9" s="26" t="s">
        <v>28</v>
      </c>
      <c r="K9" s="26" t="s">
        <v>29</v>
      </c>
      <c r="L9" s="26" t="s">
        <v>23</v>
      </c>
      <c r="M9" s="26"/>
      <c r="N9" s="26" t="s">
        <v>30</v>
      </c>
      <c r="O9" s="26" t="s">
        <v>27</v>
      </c>
      <c r="P9" s="26" t="s">
        <v>28</v>
      </c>
      <c r="Q9" s="26" t="s">
        <v>29</v>
      </c>
      <c r="R9" s="28" t="s">
        <v>31</v>
      </c>
    </row>
    <row r="10" spans="2:18" ht="15.75">
      <c r="B10" s="29"/>
      <c r="C10" s="30"/>
      <c r="D10" s="30"/>
      <c r="E10" s="30"/>
      <c r="F10" s="31"/>
      <c r="G10" s="31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2"/>
    </row>
    <row r="11" spans="2:18" ht="30">
      <c r="B11" s="33">
        <v>0.44791666666666724</v>
      </c>
      <c r="C11" s="34"/>
      <c r="D11" s="35" t="s">
        <v>32</v>
      </c>
      <c r="E11" s="36">
        <v>925</v>
      </c>
      <c r="F11" s="37" t="s">
        <v>33</v>
      </c>
      <c r="G11" s="37" t="s">
        <v>34</v>
      </c>
      <c r="H11" s="38"/>
      <c r="I11" s="34">
        <v>172</v>
      </c>
      <c r="J11" s="34"/>
      <c r="K11" s="34"/>
      <c r="L11" s="34">
        <v>70</v>
      </c>
      <c r="M11" s="39">
        <f aca="true" t="shared" si="0" ref="M11:M20">SUM(I11:K11)/2.5</f>
        <v>68.8</v>
      </c>
      <c r="N11" s="40">
        <v>1</v>
      </c>
      <c r="O11" s="40">
        <v>1</v>
      </c>
      <c r="P11" s="40"/>
      <c r="Q11" s="40"/>
      <c r="R11" s="41">
        <v>10</v>
      </c>
    </row>
    <row r="12" spans="2:18" ht="30">
      <c r="B12" s="33">
        <v>0.4916666666666676</v>
      </c>
      <c r="C12" s="34"/>
      <c r="D12" s="35" t="s">
        <v>32</v>
      </c>
      <c r="E12" s="36">
        <v>964</v>
      </c>
      <c r="F12" s="37" t="s">
        <v>35</v>
      </c>
      <c r="G12" s="37" t="s">
        <v>36</v>
      </c>
      <c r="H12" s="37" t="s">
        <v>37</v>
      </c>
      <c r="I12" s="34">
        <v>168</v>
      </c>
      <c r="J12" s="34"/>
      <c r="K12" s="34"/>
      <c r="L12" s="34">
        <v>66</v>
      </c>
      <c r="M12" s="39">
        <f t="shared" si="0"/>
        <v>67.2</v>
      </c>
      <c r="N12" s="40">
        <v>2</v>
      </c>
      <c r="O12" s="40">
        <v>2</v>
      </c>
      <c r="P12" s="40"/>
      <c r="Q12" s="40"/>
      <c r="R12" s="41">
        <v>9</v>
      </c>
    </row>
    <row r="13" spans="2:18" ht="30">
      <c r="B13" s="33">
        <v>0.47708333333333414</v>
      </c>
      <c r="C13" s="34"/>
      <c r="D13" s="35" t="s">
        <v>32</v>
      </c>
      <c r="E13" s="36">
        <v>920</v>
      </c>
      <c r="F13" s="37" t="s">
        <v>38</v>
      </c>
      <c r="G13" s="37" t="s">
        <v>39</v>
      </c>
      <c r="H13" s="37" t="s">
        <v>40</v>
      </c>
      <c r="I13" s="34">
        <v>165</v>
      </c>
      <c r="J13" s="34"/>
      <c r="K13" s="34"/>
      <c r="L13" s="34">
        <v>68</v>
      </c>
      <c r="M13" s="39">
        <f t="shared" si="0"/>
        <v>66</v>
      </c>
      <c r="N13" s="40">
        <v>3</v>
      </c>
      <c r="O13" s="40">
        <v>3</v>
      </c>
      <c r="P13" s="40"/>
      <c r="Q13" s="40"/>
      <c r="R13" s="41">
        <v>8</v>
      </c>
    </row>
    <row r="14" spans="2:18" ht="30">
      <c r="B14" s="33">
        <v>0.48680555555555644</v>
      </c>
      <c r="C14" s="34"/>
      <c r="D14" s="35" t="s">
        <v>41</v>
      </c>
      <c r="E14" s="36">
        <v>981</v>
      </c>
      <c r="F14" s="37" t="s">
        <v>42</v>
      </c>
      <c r="G14" s="37" t="s">
        <v>43</v>
      </c>
      <c r="H14" s="37" t="s">
        <v>44</v>
      </c>
      <c r="I14" s="34"/>
      <c r="J14" s="34">
        <v>159</v>
      </c>
      <c r="K14" s="34"/>
      <c r="L14" s="34">
        <v>64</v>
      </c>
      <c r="M14" s="39">
        <f t="shared" si="0"/>
        <v>63.6</v>
      </c>
      <c r="N14" s="40">
        <v>4</v>
      </c>
      <c r="O14" s="40"/>
      <c r="P14" s="40">
        <v>1</v>
      </c>
      <c r="Q14" s="40"/>
      <c r="R14" s="41">
        <v>7</v>
      </c>
    </row>
    <row r="15" spans="2:18" ht="30">
      <c r="B15" s="33">
        <v>0.472222222222223</v>
      </c>
      <c r="C15" s="34"/>
      <c r="D15" s="35" t="s">
        <v>41</v>
      </c>
      <c r="E15" s="36">
        <v>9</v>
      </c>
      <c r="F15" s="37" t="s">
        <v>45</v>
      </c>
      <c r="G15" s="37" t="s">
        <v>46</v>
      </c>
      <c r="H15" s="37" t="s">
        <v>47</v>
      </c>
      <c r="I15" s="34"/>
      <c r="J15" s="34">
        <v>156</v>
      </c>
      <c r="K15" s="34"/>
      <c r="L15" s="34">
        <v>64</v>
      </c>
      <c r="M15" s="39">
        <f t="shared" si="0"/>
        <v>62.4</v>
      </c>
      <c r="N15" s="40">
        <v>5</v>
      </c>
      <c r="O15" s="40"/>
      <c r="P15" s="40">
        <v>2</v>
      </c>
      <c r="Q15" s="40"/>
      <c r="R15" s="41">
        <v>6</v>
      </c>
    </row>
    <row r="16" spans="2:18" ht="30">
      <c r="B16" s="33">
        <v>0.4819444444444453</v>
      </c>
      <c r="C16" s="34"/>
      <c r="D16" s="35" t="s">
        <v>41</v>
      </c>
      <c r="E16" s="36">
        <v>836</v>
      </c>
      <c r="F16" s="37" t="s">
        <v>48</v>
      </c>
      <c r="G16" s="37" t="s">
        <v>49</v>
      </c>
      <c r="H16" s="37" t="s">
        <v>50</v>
      </c>
      <c r="I16" s="34"/>
      <c r="J16" s="34">
        <v>154</v>
      </c>
      <c r="K16" s="34"/>
      <c r="L16" s="34">
        <v>62</v>
      </c>
      <c r="M16" s="39">
        <f t="shared" si="0"/>
        <v>61.6</v>
      </c>
      <c r="N16" s="40">
        <v>6</v>
      </c>
      <c r="O16" s="40"/>
      <c r="P16" s="40">
        <v>3</v>
      </c>
      <c r="Q16" s="40"/>
      <c r="R16" s="41">
        <v>5</v>
      </c>
    </row>
    <row r="17" spans="2:18" ht="45">
      <c r="B17" s="33">
        <v>0.4625000000000007</v>
      </c>
      <c r="C17" s="34"/>
      <c r="D17" s="35" t="s">
        <v>41</v>
      </c>
      <c r="E17" s="36">
        <v>512</v>
      </c>
      <c r="F17" s="37" t="s">
        <v>51</v>
      </c>
      <c r="G17" s="37" t="s">
        <v>52</v>
      </c>
      <c r="H17" s="37" t="s">
        <v>53</v>
      </c>
      <c r="I17" s="34"/>
      <c r="J17" s="34">
        <v>151</v>
      </c>
      <c r="K17" s="34"/>
      <c r="L17" s="34">
        <v>60</v>
      </c>
      <c r="M17" s="39">
        <f t="shared" si="0"/>
        <v>60.4</v>
      </c>
      <c r="N17" s="40">
        <v>7</v>
      </c>
      <c r="O17" s="40"/>
      <c r="P17" s="40">
        <v>4</v>
      </c>
      <c r="Q17" s="40"/>
      <c r="R17" s="41">
        <v>4</v>
      </c>
    </row>
    <row r="18" spans="2:18" ht="30">
      <c r="B18" s="33">
        <v>0.4527777777777784</v>
      </c>
      <c r="C18" s="34"/>
      <c r="D18" s="35" t="s">
        <v>41</v>
      </c>
      <c r="E18" s="36">
        <v>993</v>
      </c>
      <c r="F18" s="42" t="s">
        <v>54</v>
      </c>
      <c r="G18" s="42" t="s">
        <v>55</v>
      </c>
      <c r="H18" s="37" t="s">
        <v>56</v>
      </c>
      <c r="I18" s="34"/>
      <c r="J18" s="34" t="s">
        <v>57</v>
      </c>
      <c r="K18" s="34"/>
      <c r="L18" s="34"/>
      <c r="M18" s="39">
        <f t="shared" si="0"/>
        <v>0</v>
      </c>
      <c r="N18" s="40" t="s">
        <v>57</v>
      </c>
      <c r="O18" s="40"/>
      <c r="P18" s="40" t="s">
        <v>57</v>
      </c>
      <c r="Q18" s="40"/>
      <c r="R18" s="41"/>
    </row>
    <row r="19" spans="2:18" ht="45">
      <c r="B19" s="33">
        <v>0.45763888888888954</v>
      </c>
      <c r="C19" s="34"/>
      <c r="D19" s="35" t="s">
        <v>32</v>
      </c>
      <c r="E19" s="36">
        <v>217</v>
      </c>
      <c r="F19" s="37" t="s">
        <v>58</v>
      </c>
      <c r="G19" s="37" t="s">
        <v>59</v>
      </c>
      <c r="H19" s="37" t="s">
        <v>60</v>
      </c>
      <c r="I19" s="34" t="s">
        <v>41</v>
      </c>
      <c r="J19" s="34"/>
      <c r="K19" s="34"/>
      <c r="L19" s="34"/>
      <c r="M19" s="39">
        <f t="shared" si="0"/>
        <v>0</v>
      </c>
      <c r="N19" s="40" t="s">
        <v>41</v>
      </c>
      <c r="O19" s="40" t="s">
        <v>41</v>
      </c>
      <c r="P19" s="40"/>
      <c r="Q19" s="40"/>
      <c r="R19" s="41"/>
    </row>
    <row r="20" spans="2:18" ht="30">
      <c r="B20" s="33">
        <v>0.46736111111111184</v>
      </c>
      <c r="C20" s="34"/>
      <c r="D20" s="35" t="s">
        <v>41</v>
      </c>
      <c r="E20" s="36">
        <v>247</v>
      </c>
      <c r="F20" s="37" t="s">
        <v>191</v>
      </c>
      <c r="G20" s="37" t="s">
        <v>61</v>
      </c>
      <c r="H20" s="38"/>
      <c r="I20" s="34"/>
      <c r="J20" s="34" t="s">
        <v>62</v>
      </c>
      <c r="K20" s="34"/>
      <c r="L20" s="34"/>
      <c r="M20" s="39">
        <f t="shared" si="0"/>
        <v>0</v>
      </c>
      <c r="N20" s="40"/>
      <c r="O20" s="40"/>
      <c r="P20" s="40"/>
      <c r="Q20" s="40"/>
      <c r="R20" s="41"/>
    </row>
    <row r="21" spans="2:18" ht="15.75">
      <c r="B21" s="33">
        <v>0.4965277777777788</v>
      </c>
      <c r="C21" s="43"/>
      <c r="D21" s="34"/>
      <c r="E21" s="34"/>
      <c r="F21" s="34" t="s">
        <v>63</v>
      </c>
      <c r="G21" s="34"/>
      <c r="H21" s="34"/>
      <c r="I21" s="43"/>
      <c r="J21" s="43"/>
      <c r="K21" s="43"/>
      <c r="L21" s="43"/>
      <c r="M21" s="43"/>
      <c r="N21" s="43"/>
      <c r="O21" s="43"/>
      <c r="P21" s="43"/>
      <c r="Q21" s="43"/>
      <c r="R21" s="44"/>
    </row>
    <row r="22" spans="2:18" ht="16.5" thickBot="1">
      <c r="B22" s="45"/>
      <c r="C22" s="46"/>
      <c r="D22" s="46"/>
      <c r="E22" s="46"/>
      <c r="F22" s="46"/>
      <c r="G22" s="46"/>
      <c r="H22" s="46"/>
      <c r="I22" s="46"/>
      <c r="J22" s="46"/>
      <c r="K22" s="46"/>
      <c r="L22" s="46"/>
      <c r="M22" s="46"/>
      <c r="N22" s="46"/>
      <c r="O22" s="46"/>
      <c r="P22" s="46"/>
      <c r="Q22" s="46"/>
      <c r="R22" s="47"/>
    </row>
    <row r="23" ht="16.5" thickBot="1"/>
    <row r="24" spans="2:18" ht="27.75" thickBot="1">
      <c r="B24" s="76" t="s">
        <v>0</v>
      </c>
      <c r="C24" s="77"/>
      <c r="D24" s="77"/>
      <c r="E24" s="77"/>
      <c r="F24" s="77"/>
      <c r="G24" s="77"/>
      <c r="H24" s="78" t="s">
        <v>1</v>
      </c>
      <c r="I24" s="78"/>
      <c r="J24" s="78"/>
      <c r="K24" s="78"/>
      <c r="L24" s="78"/>
      <c r="M24" s="79"/>
      <c r="N24" s="80" t="s">
        <v>2</v>
      </c>
      <c r="O24" s="81"/>
      <c r="P24" s="81"/>
      <c r="Q24" s="1">
        <v>10</v>
      </c>
      <c r="R24" s="2">
        <v>10</v>
      </c>
    </row>
    <row r="25" spans="2:18" ht="20.25" thickBot="1">
      <c r="B25" s="57" t="s">
        <v>3</v>
      </c>
      <c r="C25" s="58"/>
      <c r="D25" s="58"/>
      <c r="E25" s="58"/>
      <c r="F25" s="58"/>
      <c r="G25" s="58"/>
      <c r="H25" s="3" t="s">
        <v>4</v>
      </c>
      <c r="I25" s="70" t="s">
        <v>64</v>
      </c>
      <c r="J25" s="70"/>
      <c r="K25" s="70"/>
      <c r="L25" s="70"/>
      <c r="M25" s="4"/>
      <c r="N25" s="71" t="s">
        <v>6</v>
      </c>
      <c r="O25" s="72"/>
      <c r="P25" s="73"/>
      <c r="Q25" s="74">
        <f>SUM(M33:M44)/R24</f>
        <v>66.25000000000001</v>
      </c>
      <c r="R25" s="75"/>
    </row>
    <row r="26" spans="2:18" ht="19.5" thickBot="1">
      <c r="B26" s="57" t="s">
        <v>65</v>
      </c>
      <c r="C26" s="58"/>
      <c r="D26" s="58"/>
      <c r="E26" s="58"/>
      <c r="F26" s="58"/>
      <c r="G26" s="58"/>
      <c r="H26" s="5" t="s">
        <v>8</v>
      </c>
      <c r="I26" s="59" t="s">
        <v>66</v>
      </c>
      <c r="J26" s="59"/>
      <c r="K26" s="59"/>
      <c r="L26" s="59"/>
      <c r="M26" s="7"/>
      <c r="N26" s="7"/>
      <c r="O26" s="6"/>
      <c r="P26" s="60">
        <v>240</v>
      </c>
      <c r="Q26" s="60"/>
      <c r="R26" s="8"/>
    </row>
    <row r="27" spans="2:18" ht="19.5">
      <c r="B27" s="62" t="s">
        <v>67</v>
      </c>
      <c r="C27" s="63"/>
      <c r="D27" s="63"/>
      <c r="E27" s="63"/>
      <c r="F27" s="63"/>
      <c r="G27" s="64"/>
      <c r="H27" s="9"/>
      <c r="I27" s="68" t="s">
        <v>68</v>
      </c>
      <c r="J27" s="68"/>
      <c r="K27" s="69"/>
      <c r="L27" s="69"/>
      <c r="M27" s="10"/>
      <c r="N27" s="11"/>
      <c r="O27" s="11"/>
      <c r="P27" s="61"/>
      <c r="Q27" s="61"/>
      <c r="R27" s="8"/>
    </row>
    <row r="28" spans="2:18" ht="21" customHeight="1" thickBot="1">
      <c r="B28" s="65"/>
      <c r="C28" s="66"/>
      <c r="D28" s="66"/>
      <c r="E28" s="66"/>
      <c r="F28" s="66"/>
      <c r="G28" s="67"/>
      <c r="H28" s="12"/>
      <c r="I28" s="12"/>
      <c r="J28" s="12"/>
      <c r="K28" s="12"/>
      <c r="L28" s="12"/>
      <c r="M28" s="12"/>
      <c r="N28" s="12"/>
      <c r="O28" s="12"/>
      <c r="P28" s="61"/>
      <c r="Q28" s="61"/>
      <c r="R28" s="8"/>
    </row>
    <row r="29" spans="2:18" ht="16.5" thickBot="1">
      <c r="B29" s="13"/>
      <c r="C29" s="12"/>
      <c r="D29" s="14"/>
      <c r="E29" s="12"/>
      <c r="F29" s="12"/>
      <c r="G29" s="12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6"/>
    </row>
    <row r="30" spans="2:18" ht="15.75">
      <c r="B30" s="17" t="s">
        <v>12</v>
      </c>
      <c r="C30" s="18" t="s">
        <v>13</v>
      </c>
      <c r="D30" s="18" t="s">
        <v>14</v>
      </c>
      <c r="E30" s="18" t="s">
        <v>15</v>
      </c>
      <c r="F30" s="19" t="s">
        <v>16</v>
      </c>
      <c r="G30" s="20" t="s">
        <v>17</v>
      </c>
      <c r="H30" s="21" t="s">
        <v>18</v>
      </c>
      <c r="I30" s="18" t="s">
        <v>19</v>
      </c>
      <c r="J30" s="18" t="s">
        <v>19</v>
      </c>
      <c r="K30" s="18" t="s">
        <v>19</v>
      </c>
      <c r="L30" s="18" t="s">
        <v>20</v>
      </c>
      <c r="M30" s="18" t="s">
        <v>21</v>
      </c>
      <c r="N30" s="56" t="s">
        <v>22</v>
      </c>
      <c r="O30" s="56"/>
      <c r="P30" s="56"/>
      <c r="Q30" s="56"/>
      <c r="R30" s="22"/>
    </row>
    <row r="31" spans="2:18" ht="16.5" thickBot="1">
      <c r="B31" s="23"/>
      <c r="C31" s="24"/>
      <c r="D31" s="25" t="s">
        <v>23</v>
      </c>
      <c r="E31" s="26"/>
      <c r="F31" s="27" t="s">
        <v>24</v>
      </c>
      <c r="G31" s="27" t="s">
        <v>25</v>
      </c>
      <c r="H31" s="26" t="s">
        <v>26</v>
      </c>
      <c r="I31" s="26" t="s">
        <v>27</v>
      </c>
      <c r="J31" s="26" t="s">
        <v>28</v>
      </c>
      <c r="K31" s="26" t="s">
        <v>29</v>
      </c>
      <c r="L31" s="26" t="s">
        <v>23</v>
      </c>
      <c r="M31" s="26"/>
      <c r="N31" s="26" t="s">
        <v>30</v>
      </c>
      <c r="O31" s="26" t="s">
        <v>27</v>
      </c>
      <c r="P31" s="26" t="s">
        <v>28</v>
      </c>
      <c r="Q31" s="26" t="s">
        <v>29</v>
      </c>
      <c r="R31" s="28" t="s">
        <v>31</v>
      </c>
    </row>
    <row r="32" spans="2:18" ht="15.75">
      <c r="B32" s="29"/>
      <c r="C32" s="30"/>
      <c r="D32" s="30"/>
      <c r="E32" s="30"/>
      <c r="F32" s="31"/>
      <c r="G32" s="31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2"/>
    </row>
    <row r="33" spans="2:18" ht="30">
      <c r="B33" s="33">
        <v>0.5236111111111103</v>
      </c>
      <c r="C33" s="34"/>
      <c r="D33" s="35" t="s">
        <v>32</v>
      </c>
      <c r="E33" s="36">
        <v>964</v>
      </c>
      <c r="F33" s="37" t="s">
        <v>35</v>
      </c>
      <c r="G33" s="37" t="s">
        <v>36</v>
      </c>
      <c r="H33" s="37" t="s">
        <v>37</v>
      </c>
      <c r="I33" s="34">
        <v>172</v>
      </c>
      <c r="J33" s="34"/>
      <c r="K33" s="34"/>
      <c r="L33" s="34">
        <v>58</v>
      </c>
      <c r="M33" s="39">
        <f aca="true" t="shared" si="1" ref="M33:M43">SUM(I33:K33)/2.4</f>
        <v>71.66666666666667</v>
      </c>
      <c r="N33" s="40">
        <v>1</v>
      </c>
      <c r="O33" s="40">
        <v>1</v>
      </c>
      <c r="P33" s="40"/>
      <c r="Q33" s="40"/>
      <c r="R33" s="41">
        <v>10</v>
      </c>
    </row>
    <row r="34" spans="2:18" ht="30">
      <c r="B34" s="33">
        <v>0.475</v>
      </c>
      <c r="C34" s="34"/>
      <c r="D34" s="35" t="s">
        <v>32</v>
      </c>
      <c r="E34" s="36">
        <v>925</v>
      </c>
      <c r="F34" s="37" t="s">
        <v>33</v>
      </c>
      <c r="G34" s="37" t="s">
        <v>34</v>
      </c>
      <c r="H34" s="38"/>
      <c r="I34" s="34">
        <v>169</v>
      </c>
      <c r="J34" s="34"/>
      <c r="K34" s="34"/>
      <c r="L34" s="34">
        <v>58</v>
      </c>
      <c r="M34" s="39">
        <f t="shared" si="1"/>
        <v>70.41666666666667</v>
      </c>
      <c r="N34" s="40" t="s">
        <v>257</v>
      </c>
      <c r="O34" s="40" t="s">
        <v>257</v>
      </c>
      <c r="P34" s="40"/>
      <c r="Q34" s="40"/>
      <c r="R34" s="41">
        <v>9</v>
      </c>
    </row>
    <row r="35" spans="2:18" ht="45">
      <c r="B35" s="33">
        <v>0.47986111111111085</v>
      </c>
      <c r="C35" s="34"/>
      <c r="D35" s="35" t="s">
        <v>32</v>
      </c>
      <c r="E35" s="36">
        <v>217</v>
      </c>
      <c r="F35" s="37" t="s">
        <v>58</v>
      </c>
      <c r="G35" s="37" t="s">
        <v>59</v>
      </c>
      <c r="H35" s="37" t="s">
        <v>60</v>
      </c>
      <c r="I35" s="34">
        <v>169</v>
      </c>
      <c r="J35" s="34"/>
      <c r="K35" s="34"/>
      <c r="L35" s="34">
        <v>58</v>
      </c>
      <c r="M35" s="39">
        <f t="shared" si="1"/>
        <v>70.41666666666667</v>
      </c>
      <c r="N35" s="40" t="s">
        <v>257</v>
      </c>
      <c r="O35" s="40" t="s">
        <v>257</v>
      </c>
      <c r="P35" s="40"/>
      <c r="Q35" s="40"/>
      <c r="R35" s="41">
        <v>9</v>
      </c>
    </row>
    <row r="36" spans="2:18" ht="30">
      <c r="B36" s="33">
        <v>0.499305555555555</v>
      </c>
      <c r="C36" s="34"/>
      <c r="D36" s="35" t="s">
        <v>32</v>
      </c>
      <c r="E36" s="36">
        <v>920</v>
      </c>
      <c r="F36" s="37" t="s">
        <v>38</v>
      </c>
      <c r="G36" s="37" t="s">
        <v>39</v>
      </c>
      <c r="H36" s="37" t="s">
        <v>40</v>
      </c>
      <c r="I36" s="34">
        <v>166</v>
      </c>
      <c r="J36" s="34"/>
      <c r="K36" s="34"/>
      <c r="L36" s="34">
        <v>56</v>
      </c>
      <c r="M36" s="39">
        <f t="shared" si="1"/>
        <v>69.16666666666667</v>
      </c>
      <c r="N36" s="40">
        <v>4</v>
      </c>
      <c r="O36" s="40">
        <v>4</v>
      </c>
      <c r="P36" s="40"/>
      <c r="Q36" s="40"/>
      <c r="R36" s="41">
        <v>7</v>
      </c>
    </row>
    <row r="37" spans="2:18" ht="30">
      <c r="B37" s="33">
        <v>0.5041666666666661</v>
      </c>
      <c r="C37" s="34"/>
      <c r="D37" s="35" t="s">
        <v>41</v>
      </c>
      <c r="E37" s="36">
        <v>9</v>
      </c>
      <c r="F37" s="37" t="s">
        <v>45</v>
      </c>
      <c r="G37" s="37" t="s">
        <v>46</v>
      </c>
      <c r="H37" s="37" t="s">
        <v>47</v>
      </c>
      <c r="I37" s="34"/>
      <c r="J37" s="34">
        <v>160</v>
      </c>
      <c r="K37" s="34"/>
      <c r="L37" s="34">
        <v>54</v>
      </c>
      <c r="M37" s="39">
        <f t="shared" si="1"/>
        <v>66.66666666666667</v>
      </c>
      <c r="N37" s="40">
        <v>5</v>
      </c>
      <c r="O37" s="40"/>
      <c r="P37" s="40">
        <v>1</v>
      </c>
      <c r="Q37" s="40"/>
      <c r="R37" s="41">
        <v>6</v>
      </c>
    </row>
    <row r="38" spans="2:18" ht="30">
      <c r="B38" s="33">
        <v>0.5090277777777771</v>
      </c>
      <c r="C38" s="34"/>
      <c r="D38" s="35" t="s">
        <v>41</v>
      </c>
      <c r="E38" s="36">
        <v>836</v>
      </c>
      <c r="F38" s="37" t="s">
        <v>48</v>
      </c>
      <c r="G38" s="37" t="s">
        <v>49</v>
      </c>
      <c r="H38" s="37" t="s">
        <v>50</v>
      </c>
      <c r="I38" s="34"/>
      <c r="J38" s="34">
        <v>159</v>
      </c>
      <c r="K38" s="34"/>
      <c r="L38" s="34">
        <v>52</v>
      </c>
      <c r="M38" s="39">
        <f t="shared" si="1"/>
        <v>66.25</v>
      </c>
      <c r="N38" s="40">
        <v>6</v>
      </c>
      <c r="O38" s="40"/>
      <c r="P38" s="40">
        <v>2</v>
      </c>
      <c r="Q38" s="40"/>
      <c r="R38" s="41">
        <v>5</v>
      </c>
    </row>
    <row r="39" spans="2:18" ht="30">
      <c r="B39" s="33">
        <v>0.4847222222222219</v>
      </c>
      <c r="C39" s="34"/>
      <c r="D39" s="35" t="s">
        <v>41</v>
      </c>
      <c r="E39" s="36">
        <v>993</v>
      </c>
      <c r="F39" s="42" t="s">
        <v>54</v>
      </c>
      <c r="G39" s="42" t="s">
        <v>55</v>
      </c>
      <c r="H39" s="37" t="s">
        <v>56</v>
      </c>
      <c r="I39" s="34"/>
      <c r="J39" s="34">
        <v>153</v>
      </c>
      <c r="K39" s="34"/>
      <c r="L39" s="34">
        <v>52</v>
      </c>
      <c r="M39" s="39">
        <f t="shared" si="1"/>
        <v>63.75</v>
      </c>
      <c r="N39" s="40">
        <v>7</v>
      </c>
      <c r="O39" s="40"/>
      <c r="P39" s="40">
        <v>3</v>
      </c>
      <c r="Q39" s="40"/>
      <c r="R39" s="41">
        <v>4</v>
      </c>
    </row>
    <row r="40" spans="2:18" ht="45">
      <c r="B40" s="33">
        <v>0.4895833333333329</v>
      </c>
      <c r="C40" s="34"/>
      <c r="D40" s="35" t="s">
        <v>41</v>
      </c>
      <c r="E40" s="36">
        <v>512</v>
      </c>
      <c r="F40" s="37" t="s">
        <v>51</v>
      </c>
      <c r="G40" s="37" t="s">
        <v>52</v>
      </c>
      <c r="H40" s="37" t="s">
        <v>53</v>
      </c>
      <c r="I40" s="34"/>
      <c r="J40" s="34">
        <v>152</v>
      </c>
      <c r="K40" s="34"/>
      <c r="L40" s="34">
        <v>52</v>
      </c>
      <c r="M40" s="39">
        <f t="shared" si="1"/>
        <v>63.333333333333336</v>
      </c>
      <c r="N40" s="40">
        <v>8</v>
      </c>
      <c r="O40" s="40"/>
      <c r="P40" s="40">
        <v>4</v>
      </c>
      <c r="Q40" s="40"/>
      <c r="R40" s="41">
        <v>3</v>
      </c>
    </row>
    <row r="41" spans="2:18" ht="30">
      <c r="B41" s="33">
        <v>0.5138888888888882</v>
      </c>
      <c r="C41" s="34"/>
      <c r="D41" s="35" t="s">
        <v>41</v>
      </c>
      <c r="E41" s="36">
        <v>981</v>
      </c>
      <c r="F41" s="37" t="s">
        <v>42</v>
      </c>
      <c r="G41" s="37" t="s">
        <v>43</v>
      </c>
      <c r="H41" s="37" t="s">
        <v>44</v>
      </c>
      <c r="I41" s="34"/>
      <c r="J41" s="34">
        <v>147</v>
      </c>
      <c r="K41" s="34"/>
      <c r="L41" s="34">
        <v>50</v>
      </c>
      <c r="M41" s="39">
        <f t="shared" si="1"/>
        <v>61.25</v>
      </c>
      <c r="N41" s="40">
        <v>9</v>
      </c>
      <c r="O41" s="40"/>
      <c r="P41" s="40">
        <v>5</v>
      </c>
      <c r="Q41" s="40"/>
      <c r="R41" s="41">
        <v>2</v>
      </c>
    </row>
    <row r="42" spans="2:18" ht="30">
      <c r="B42" s="33">
        <v>0.5187499999999992</v>
      </c>
      <c r="C42" s="34"/>
      <c r="D42" s="35" t="s">
        <v>41</v>
      </c>
      <c r="E42" s="36">
        <v>583</v>
      </c>
      <c r="F42" s="37" t="s">
        <v>69</v>
      </c>
      <c r="G42" s="37" t="s">
        <v>70</v>
      </c>
      <c r="H42" s="37" t="s">
        <v>71</v>
      </c>
      <c r="I42" s="34"/>
      <c r="J42" s="34">
        <v>143</v>
      </c>
      <c r="K42" s="34"/>
      <c r="L42" s="34">
        <v>48</v>
      </c>
      <c r="M42" s="39">
        <f t="shared" si="1"/>
        <v>59.583333333333336</v>
      </c>
      <c r="N42" s="40">
        <v>10</v>
      </c>
      <c r="O42" s="40"/>
      <c r="P42" s="40">
        <v>6</v>
      </c>
      <c r="Q42" s="40"/>
      <c r="R42" s="41">
        <v>1</v>
      </c>
    </row>
    <row r="43" spans="2:18" ht="30">
      <c r="B43" s="33">
        <v>0.49444444444444396</v>
      </c>
      <c r="C43" s="34"/>
      <c r="D43" s="35" t="s">
        <v>41</v>
      </c>
      <c r="E43" s="36">
        <v>247</v>
      </c>
      <c r="F43" s="37" t="s">
        <v>191</v>
      </c>
      <c r="G43" s="37" t="s">
        <v>61</v>
      </c>
      <c r="H43" s="38"/>
      <c r="I43" s="34"/>
      <c r="J43" s="34" t="s">
        <v>62</v>
      </c>
      <c r="K43" s="34"/>
      <c r="L43" s="34"/>
      <c r="M43" s="39">
        <f t="shared" si="1"/>
        <v>0</v>
      </c>
      <c r="N43" s="40" t="s">
        <v>62</v>
      </c>
      <c r="O43" s="40"/>
      <c r="P43" s="40"/>
      <c r="Q43" s="40"/>
      <c r="R43" s="41"/>
    </row>
    <row r="44" spans="2:18" ht="30">
      <c r="B44" s="33">
        <v>0.4701388888888888</v>
      </c>
      <c r="C44" s="34"/>
      <c r="D44" s="35" t="s">
        <v>41</v>
      </c>
      <c r="E44" s="36">
        <v>284</v>
      </c>
      <c r="F44" s="37" t="s">
        <v>72</v>
      </c>
      <c r="G44" s="37" t="s">
        <v>73</v>
      </c>
      <c r="H44" s="37" t="s">
        <v>74</v>
      </c>
      <c r="I44" s="34"/>
      <c r="J44" s="34" t="s">
        <v>62</v>
      </c>
      <c r="K44" s="34"/>
      <c r="L44" s="34"/>
      <c r="M44" s="39"/>
      <c r="N44" s="40" t="s">
        <v>62</v>
      </c>
      <c r="O44" s="40"/>
      <c r="P44" s="40"/>
      <c r="Q44" s="40"/>
      <c r="R44" s="41"/>
    </row>
    <row r="45" spans="2:18" ht="15.75">
      <c r="B45" s="33">
        <v>0.5284722222222212</v>
      </c>
      <c r="C45" s="43"/>
      <c r="D45" s="34"/>
      <c r="E45" s="34"/>
      <c r="F45" s="34" t="s">
        <v>63</v>
      </c>
      <c r="G45" s="34"/>
      <c r="H45" s="34"/>
      <c r="I45" s="43"/>
      <c r="J45" s="43"/>
      <c r="K45" s="43"/>
      <c r="L45" s="43"/>
      <c r="M45" s="43"/>
      <c r="N45" s="43"/>
      <c r="O45" s="43"/>
      <c r="P45" s="43"/>
      <c r="Q45" s="43"/>
      <c r="R45" s="44"/>
    </row>
    <row r="46" spans="2:18" ht="16.5" thickBot="1">
      <c r="B46" s="45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7"/>
    </row>
    <row r="47" ht="16.5" thickBot="1"/>
    <row r="48" spans="2:18" ht="27.75" thickBot="1">
      <c r="B48" s="76" t="s">
        <v>0</v>
      </c>
      <c r="C48" s="77"/>
      <c r="D48" s="77"/>
      <c r="E48" s="77"/>
      <c r="F48" s="77"/>
      <c r="G48" s="77"/>
      <c r="H48" s="78" t="s">
        <v>1</v>
      </c>
      <c r="I48" s="78"/>
      <c r="J48" s="78"/>
      <c r="K48" s="78"/>
      <c r="L48" s="78"/>
      <c r="M48" s="79"/>
      <c r="N48" s="80" t="s">
        <v>2</v>
      </c>
      <c r="O48" s="81"/>
      <c r="P48" s="81"/>
      <c r="Q48" s="1">
        <v>5</v>
      </c>
      <c r="R48" s="2">
        <v>4</v>
      </c>
    </row>
    <row r="49" spans="2:18" ht="20.25" thickBot="1">
      <c r="B49" s="57" t="s">
        <v>3</v>
      </c>
      <c r="C49" s="58"/>
      <c r="D49" s="58"/>
      <c r="E49" s="58"/>
      <c r="F49" s="58"/>
      <c r="G49" s="58"/>
      <c r="H49" s="3" t="s">
        <v>4</v>
      </c>
      <c r="I49" s="70" t="s">
        <v>5</v>
      </c>
      <c r="J49" s="70"/>
      <c r="K49" s="70"/>
      <c r="L49" s="70"/>
      <c r="M49" s="4"/>
      <c r="N49" s="71" t="s">
        <v>6</v>
      </c>
      <c r="O49" s="72"/>
      <c r="P49" s="73"/>
      <c r="Q49" s="74">
        <f>SUM(M57:M62)/R48</f>
        <v>65.46875</v>
      </c>
      <c r="R49" s="75"/>
    </row>
    <row r="50" spans="2:18" ht="19.5" thickBot="1">
      <c r="B50" s="57" t="s">
        <v>75</v>
      </c>
      <c r="C50" s="58"/>
      <c r="D50" s="58"/>
      <c r="E50" s="58"/>
      <c r="F50" s="58"/>
      <c r="G50" s="58"/>
      <c r="H50" s="5" t="s">
        <v>8</v>
      </c>
      <c r="I50" s="59" t="s">
        <v>9</v>
      </c>
      <c r="J50" s="59"/>
      <c r="K50" s="59"/>
      <c r="L50" s="59"/>
      <c r="M50" s="7"/>
      <c r="N50" s="7"/>
      <c r="O50" s="6"/>
      <c r="P50" s="60">
        <v>320</v>
      </c>
      <c r="Q50" s="60"/>
      <c r="R50" s="8"/>
    </row>
    <row r="51" spans="2:18" ht="19.5">
      <c r="B51" s="62" t="s">
        <v>76</v>
      </c>
      <c r="C51" s="63"/>
      <c r="D51" s="63"/>
      <c r="E51" s="63"/>
      <c r="F51" s="63"/>
      <c r="G51" s="64"/>
      <c r="H51" s="9"/>
      <c r="I51" s="68" t="s">
        <v>11</v>
      </c>
      <c r="J51" s="68"/>
      <c r="K51" s="69"/>
      <c r="L51" s="69"/>
      <c r="M51" s="10"/>
      <c r="N51" s="11"/>
      <c r="O51" s="11"/>
      <c r="P51" s="61"/>
      <c r="Q51" s="61"/>
      <c r="R51" s="8"/>
    </row>
    <row r="52" spans="2:18" ht="20.25" customHeight="1" thickBot="1">
      <c r="B52" s="65"/>
      <c r="C52" s="66"/>
      <c r="D52" s="66"/>
      <c r="E52" s="66"/>
      <c r="F52" s="66"/>
      <c r="G52" s="67"/>
      <c r="H52" s="12"/>
      <c r="I52" s="12"/>
      <c r="J52" s="12"/>
      <c r="K52" s="12"/>
      <c r="L52" s="12"/>
      <c r="M52" s="12"/>
      <c r="N52" s="12"/>
      <c r="O52" s="12"/>
      <c r="P52" s="61"/>
      <c r="Q52" s="61"/>
      <c r="R52" s="8"/>
    </row>
    <row r="53" spans="2:18" ht="16.5" thickBot="1">
      <c r="B53" s="13"/>
      <c r="C53" s="12"/>
      <c r="D53" s="14"/>
      <c r="E53" s="12"/>
      <c r="F53" s="12"/>
      <c r="G53" s="12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6"/>
    </row>
    <row r="54" spans="2:18" ht="15.75">
      <c r="B54" s="17" t="s">
        <v>12</v>
      </c>
      <c r="C54" s="18" t="s">
        <v>13</v>
      </c>
      <c r="D54" s="18" t="s">
        <v>14</v>
      </c>
      <c r="E54" s="18" t="s">
        <v>15</v>
      </c>
      <c r="F54" s="19" t="s">
        <v>16</v>
      </c>
      <c r="G54" s="20" t="s">
        <v>17</v>
      </c>
      <c r="H54" s="21" t="s">
        <v>18</v>
      </c>
      <c r="I54" s="18" t="s">
        <v>19</v>
      </c>
      <c r="J54" s="18" t="s">
        <v>19</v>
      </c>
      <c r="K54" s="18" t="s">
        <v>19</v>
      </c>
      <c r="L54" s="18" t="s">
        <v>20</v>
      </c>
      <c r="M54" s="18" t="s">
        <v>21</v>
      </c>
      <c r="N54" s="56" t="s">
        <v>22</v>
      </c>
      <c r="O54" s="56"/>
      <c r="P54" s="56"/>
      <c r="Q54" s="56"/>
      <c r="R54" s="22"/>
    </row>
    <row r="55" spans="2:18" ht="16.5" thickBot="1">
      <c r="B55" s="23"/>
      <c r="C55" s="24"/>
      <c r="D55" s="25" t="s">
        <v>23</v>
      </c>
      <c r="E55" s="26"/>
      <c r="F55" s="27" t="s">
        <v>24</v>
      </c>
      <c r="G55" s="27" t="s">
        <v>25</v>
      </c>
      <c r="H55" s="26" t="s">
        <v>26</v>
      </c>
      <c r="I55" s="26" t="s">
        <v>27</v>
      </c>
      <c r="J55" s="26" t="s">
        <v>28</v>
      </c>
      <c r="K55" s="26" t="s">
        <v>29</v>
      </c>
      <c r="L55" s="26" t="s">
        <v>23</v>
      </c>
      <c r="M55" s="26"/>
      <c r="N55" s="26" t="s">
        <v>30</v>
      </c>
      <c r="O55" s="26" t="s">
        <v>27</v>
      </c>
      <c r="P55" s="26" t="s">
        <v>28</v>
      </c>
      <c r="Q55" s="26" t="s">
        <v>29</v>
      </c>
      <c r="R55" s="28" t="s">
        <v>31</v>
      </c>
    </row>
    <row r="56" spans="2:18" ht="15.75">
      <c r="B56" s="29"/>
      <c r="C56" s="30"/>
      <c r="D56" s="30"/>
      <c r="E56" s="30"/>
      <c r="F56" s="31"/>
      <c r="G56" s="31"/>
      <c r="H56" s="30"/>
      <c r="I56" s="30"/>
      <c r="J56" s="30"/>
      <c r="K56" s="30"/>
      <c r="L56" s="30"/>
      <c r="M56" s="30"/>
      <c r="N56" s="30"/>
      <c r="O56" s="30"/>
      <c r="P56" s="30"/>
      <c r="Q56" s="30"/>
      <c r="R56" s="32"/>
    </row>
    <row r="57" spans="2:18" ht="45">
      <c r="B57" s="33">
        <v>0.5062500000000011</v>
      </c>
      <c r="C57" s="34"/>
      <c r="D57" s="35" t="s">
        <v>32</v>
      </c>
      <c r="E57" s="36">
        <v>921</v>
      </c>
      <c r="F57" s="37" t="s">
        <v>77</v>
      </c>
      <c r="G57" s="37" t="s">
        <v>78</v>
      </c>
      <c r="H57" s="37" t="s">
        <v>79</v>
      </c>
      <c r="I57" s="34">
        <v>229</v>
      </c>
      <c r="J57" s="34"/>
      <c r="K57" s="34"/>
      <c r="L57" s="34">
        <v>58</v>
      </c>
      <c r="M57" s="39">
        <f>SUM(I57:K57)/3.2</f>
        <v>71.5625</v>
      </c>
      <c r="N57" s="40">
        <v>1</v>
      </c>
      <c r="O57" s="40">
        <v>1</v>
      </c>
      <c r="P57" s="40"/>
      <c r="Q57" s="40"/>
      <c r="R57" s="41">
        <v>10</v>
      </c>
    </row>
    <row r="58" spans="2:18" ht="30">
      <c r="B58" s="33">
        <v>0.5208333333333345</v>
      </c>
      <c r="C58" s="34"/>
      <c r="D58" s="35" t="s">
        <v>32</v>
      </c>
      <c r="E58" s="36">
        <v>985</v>
      </c>
      <c r="F58" s="42" t="s">
        <v>80</v>
      </c>
      <c r="G58" s="42" t="s">
        <v>81</v>
      </c>
      <c r="H58" s="37" t="s">
        <v>82</v>
      </c>
      <c r="I58" s="34">
        <v>215</v>
      </c>
      <c r="J58" s="34"/>
      <c r="K58" s="34"/>
      <c r="L58" s="34">
        <v>56</v>
      </c>
      <c r="M58" s="39">
        <f>SUM(I58:K58)/3.2</f>
        <v>67.1875</v>
      </c>
      <c r="N58" s="40">
        <v>2</v>
      </c>
      <c r="O58" s="40">
        <v>2</v>
      </c>
      <c r="P58" s="40"/>
      <c r="Q58" s="40"/>
      <c r="R58" s="41">
        <v>9</v>
      </c>
    </row>
    <row r="59" spans="2:18" ht="30">
      <c r="B59" s="33">
        <v>0.5159722222222234</v>
      </c>
      <c r="C59" s="34"/>
      <c r="D59" s="35" t="s">
        <v>32</v>
      </c>
      <c r="E59" s="36">
        <v>994</v>
      </c>
      <c r="F59" s="42" t="s">
        <v>83</v>
      </c>
      <c r="G59" s="42" t="s">
        <v>84</v>
      </c>
      <c r="H59" s="37" t="s">
        <v>85</v>
      </c>
      <c r="I59" s="34">
        <v>204</v>
      </c>
      <c r="J59" s="34"/>
      <c r="K59" s="34"/>
      <c r="L59" s="34">
        <v>52</v>
      </c>
      <c r="M59" s="39">
        <f>SUM(I59:K59)/3.2</f>
        <v>63.75</v>
      </c>
      <c r="N59" s="40">
        <v>3</v>
      </c>
      <c r="O59" s="40">
        <v>3</v>
      </c>
      <c r="P59" s="40"/>
      <c r="Q59" s="40"/>
      <c r="R59" s="41">
        <v>8</v>
      </c>
    </row>
    <row r="60" spans="2:18" ht="30">
      <c r="B60" s="33">
        <v>0.5256944444444457</v>
      </c>
      <c r="C60" s="34"/>
      <c r="D60" s="35" t="s">
        <v>32</v>
      </c>
      <c r="E60" s="36">
        <v>934</v>
      </c>
      <c r="F60" s="37" t="s">
        <v>86</v>
      </c>
      <c r="G60" s="37" t="s">
        <v>59</v>
      </c>
      <c r="H60" s="37" t="s">
        <v>87</v>
      </c>
      <c r="I60" s="34">
        <v>190</v>
      </c>
      <c r="J60" s="34"/>
      <c r="K60" s="34"/>
      <c r="L60" s="34">
        <v>46</v>
      </c>
      <c r="M60" s="39">
        <f>SUM(I60:K60)/3.2</f>
        <v>59.375</v>
      </c>
      <c r="N60" s="40">
        <v>4</v>
      </c>
      <c r="O60" s="40">
        <v>4</v>
      </c>
      <c r="P60" s="40"/>
      <c r="Q60" s="40"/>
      <c r="R60" s="41">
        <v>7</v>
      </c>
    </row>
    <row r="61" spans="2:18" ht="30">
      <c r="B61" s="33">
        <v>0.5013888888888899</v>
      </c>
      <c r="C61" s="34"/>
      <c r="D61" s="48" t="s">
        <v>88</v>
      </c>
      <c r="E61" s="36">
        <v>411</v>
      </c>
      <c r="F61" s="37" t="s">
        <v>89</v>
      </c>
      <c r="G61" s="37" t="s">
        <v>90</v>
      </c>
      <c r="H61" s="37" t="s">
        <v>91</v>
      </c>
      <c r="I61" s="34"/>
      <c r="J61" s="34" t="s">
        <v>88</v>
      </c>
      <c r="K61" s="34"/>
      <c r="L61" s="34"/>
      <c r="M61" s="39"/>
      <c r="N61" s="40" t="s">
        <v>88</v>
      </c>
      <c r="O61" s="40"/>
      <c r="P61" s="40"/>
      <c r="Q61" s="40"/>
      <c r="R61" s="41"/>
    </row>
    <row r="62" spans="2:18" ht="30">
      <c r="B62" s="33">
        <v>0.5111111111111122</v>
      </c>
      <c r="C62" s="34"/>
      <c r="D62" s="35" t="s">
        <v>32</v>
      </c>
      <c r="E62" s="36">
        <v>700</v>
      </c>
      <c r="F62" s="37" t="s">
        <v>92</v>
      </c>
      <c r="G62" s="37" t="s">
        <v>93</v>
      </c>
      <c r="H62" s="37" t="s">
        <v>94</v>
      </c>
      <c r="I62" s="34" t="s">
        <v>62</v>
      </c>
      <c r="J62" s="34"/>
      <c r="K62" s="34"/>
      <c r="L62" s="34"/>
      <c r="M62" s="39">
        <f>SUM(I62:K62)/3.2</f>
        <v>0</v>
      </c>
      <c r="N62" s="40"/>
      <c r="O62" s="40"/>
      <c r="P62" s="40"/>
      <c r="Q62" s="40"/>
      <c r="R62" s="41"/>
    </row>
    <row r="63" spans="2:18" ht="15.75">
      <c r="B63" s="33">
        <v>0.5305555555555568</v>
      </c>
      <c r="C63" s="43"/>
      <c r="D63" s="34"/>
      <c r="E63" s="34"/>
      <c r="F63" s="34" t="s">
        <v>63</v>
      </c>
      <c r="G63" s="34"/>
      <c r="H63" s="34"/>
      <c r="I63" s="43"/>
      <c r="J63" s="43"/>
      <c r="K63" s="43"/>
      <c r="L63" s="43"/>
      <c r="M63" s="43"/>
      <c r="N63" s="43"/>
      <c r="O63" s="43"/>
      <c r="P63" s="43"/>
      <c r="Q63" s="43"/>
      <c r="R63" s="44"/>
    </row>
    <row r="64" spans="2:18" ht="16.5" thickBot="1">
      <c r="B64" s="45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7"/>
    </row>
    <row r="65" ht="16.5" thickBot="1"/>
    <row r="66" spans="2:18" ht="27.75" thickBot="1">
      <c r="B66" s="76" t="s">
        <v>0</v>
      </c>
      <c r="C66" s="77"/>
      <c r="D66" s="77"/>
      <c r="E66" s="77"/>
      <c r="F66" s="77"/>
      <c r="G66" s="77"/>
      <c r="H66" s="78" t="s">
        <v>1</v>
      </c>
      <c r="I66" s="78"/>
      <c r="J66" s="78"/>
      <c r="K66" s="78"/>
      <c r="L66" s="78"/>
      <c r="M66" s="79"/>
      <c r="N66" s="80" t="s">
        <v>2</v>
      </c>
      <c r="O66" s="81"/>
      <c r="P66" s="81"/>
      <c r="Q66" s="1">
        <v>6</v>
      </c>
      <c r="R66" s="2">
        <v>5</v>
      </c>
    </row>
    <row r="67" spans="2:18" ht="20.25" thickBot="1">
      <c r="B67" s="57" t="s">
        <v>3</v>
      </c>
      <c r="C67" s="58"/>
      <c r="D67" s="58"/>
      <c r="E67" s="58"/>
      <c r="F67" s="58"/>
      <c r="G67" s="58"/>
      <c r="H67" s="3" t="s">
        <v>4</v>
      </c>
      <c r="I67" s="70" t="s">
        <v>95</v>
      </c>
      <c r="J67" s="70"/>
      <c r="K67" s="70"/>
      <c r="L67" s="70"/>
      <c r="M67" s="4"/>
      <c r="N67" s="71" t="s">
        <v>6</v>
      </c>
      <c r="O67" s="72"/>
      <c r="P67" s="73"/>
      <c r="Q67" s="74">
        <f>SUM(M75:M80)/R66</f>
        <v>66.13333333333333</v>
      </c>
      <c r="R67" s="75"/>
    </row>
    <row r="68" spans="2:18" ht="19.5" thickBot="1">
      <c r="B68" s="57" t="s">
        <v>96</v>
      </c>
      <c r="C68" s="58"/>
      <c r="D68" s="58"/>
      <c r="E68" s="58"/>
      <c r="F68" s="58"/>
      <c r="G68" s="58"/>
      <c r="H68" s="5" t="s">
        <v>8</v>
      </c>
      <c r="I68" s="59" t="s">
        <v>97</v>
      </c>
      <c r="J68" s="59"/>
      <c r="K68" s="59"/>
      <c r="L68" s="59"/>
      <c r="M68" s="7"/>
      <c r="N68" s="7"/>
      <c r="O68" s="6"/>
      <c r="P68" s="60">
        <v>300</v>
      </c>
      <c r="Q68" s="60"/>
      <c r="R68" s="8"/>
    </row>
    <row r="69" spans="2:18" ht="19.5">
      <c r="B69" s="62" t="s">
        <v>98</v>
      </c>
      <c r="C69" s="63"/>
      <c r="D69" s="63"/>
      <c r="E69" s="63"/>
      <c r="F69" s="63"/>
      <c r="G69" s="64"/>
      <c r="H69" s="9"/>
      <c r="I69" s="68" t="s">
        <v>68</v>
      </c>
      <c r="J69" s="68"/>
      <c r="K69" s="69"/>
      <c r="L69" s="69"/>
      <c r="M69" s="10"/>
      <c r="N69" s="11"/>
      <c r="O69" s="11"/>
      <c r="P69" s="61"/>
      <c r="Q69" s="61"/>
      <c r="R69" s="8"/>
    </row>
    <row r="70" spans="2:18" ht="20.25" customHeight="1" thickBot="1">
      <c r="B70" s="65"/>
      <c r="C70" s="66"/>
      <c r="D70" s="66"/>
      <c r="E70" s="66"/>
      <c r="F70" s="66"/>
      <c r="G70" s="67"/>
      <c r="H70" s="12"/>
      <c r="I70" s="12"/>
      <c r="J70" s="12"/>
      <c r="K70" s="12"/>
      <c r="L70" s="12"/>
      <c r="M70" s="12"/>
      <c r="N70" s="12"/>
      <c r="O70" s="12"/>
      <c r="P70" s="61"/>
      <c r="Q70" s="61"/>
      <c r="R70" s="8"/>
    </row>
    <row r="71" spans="2:18" ht="16.5" thickBot="1">
      <c r="B71" s="13"/>
      <c r="C71" s="12"/>
      <c r="D71" s="14"/>
      <c r="E71" s="12"/>
      <c r="F71" s="12"/>
      <c r="G71" s="12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6"/>
    </row>
    <row r="72" spans="2:18" ht="15.75">
      <c r="B72" s="17" t="s">
        <v>12</v>
      </c>
      <c r="C72" s="18" t="s">
        <v>13</v>
      </c>
      <c r="D72" s="18" t="s">
        <v>14</v>
      </c>
      <c r="E72" s="18" t="s">
        <v>15</v>
      </c>
      <c r="F72" s="19" t="s">
        <v>16</v>
      </c>
      <c r="G72" s="20" t="s">
        <v>17</v>
      </c>
      <c r="H72" s="21" t="s">
        <v>18</v>
      </c>
      <c r="I72" s="18" t="s">
        <v>19</v>
      </c>
      <c r="J72" s="18" t="s">
        <v>19</v>
      </c>
      <c r="K72" s="18" t="s">
        <v>19</v>
      </c>
      <c r="L72" s="18" t="s">
        <v>20</v>
      </c>
      <c r="M72" s="18" t="s">
        <v>21</v>
      </c>
      <c r="N72" s="56" t="s">
        <v>22</v>
      </c>
      <c r="O72" s="56"/>
      <c r="P72" s="56"/>
      <c r="Q72" s="56"/>
      <c r="R72" s="22"/>
    </row>
    <row r="73" spans="2:18" ht="16.5" thickBot="1">
      <c r="B73" s="23"/>
      <c r="C73" s="24"/>
      <c r="D73" s="25" t="s">
        <v>23</v>
      </c>
      <c r="E73" s="26"/>
      <c r="F73" s="27" t="s">
        <v>24</v>
      </c>
      <c r="G73" s="27" t="s">
        <v>25</v>
      </c>
      <c r="H73" s="26" t="s">
        <v>26</v>
      </c>
      <c r="I73" s="26" t="s">
        <v>27</v>
      </c>
      <c r="J73" s="26" t="s">
        <v>28</v>
      </c>
      <c r="K73" s="26" t="s">
        <v>29</v>
      </c>
      <c r="L73" s="26" t="s">
        <v>23</v>
      </c>
      <c r="M73" s="26"/>
      <c r="N73" s="26" t="s">
        <v>30</v>
      </c>
      <c r="O73" s="26" t="s">
        <v>27</v>
      </c>
      <c r="P73" s="26" t="s">
        <v>28</v>
      </c>
      <c r="Q73" s="26" t="s">
        <v>29</v>
      </c>
      <c r="R73" s="28" t="s">
        <v>31</v>
      </c>
    </row>
    <row r="74" spans="2:18" ht="15.75">
      <c r="B74" s="29"/>
      <c r="C74" s="30"/>
      <c r="D74" s="30"/>
      <c r="E74" s="30"/>
      <c r="F74" s="31"/>
      <c r="G74" s="31"/>
      <c r="H74" s="30"/>
      <c r="I74" s="30"/>
      <c r="J74" s="30"/>
      <c r="K74" s="30"/>
      <c r="L74" s="30"/>
      <c r="M74" s="30"/>
      <c r="N74" s="30"/>
      <c r="O74" s="30"/>
      <c r="P74" s="30"/>
      <c r="Q74" s="30"/>
      <c r="R74" s="32"/>
    </row>
    <row r="75" spans="2:18" ht="45">
      <c r="B75" s="33">
        <v>0.5381944444444444</v>
      </c>
      <c r="C75" s="34"/>
      <c r="D75" s="35" t="s">
        <v>32</v>
      </c>
      <c r="E75" s="36">
        <v>921</v>
      </c>
      <c r="F75" s="37" t="s">
        <v>77</v>
      </c>
      <c r="G75" s="37" t="s">
        <v>78</v>
      </c>
      <c r="H75" s="37" t="s">
        <v>79</v>
      </c>
      <c r="I75" s="34">
        <v>219</v>
      </c>
      <c r="J75" s="34"/>
      <c r="K75" s="34"/>
      <c r="L75" s="34">
        <v>60</v>
      </c>
      <c r="M75" s="39">
        <f>SUM(I75:K75)/3</f>
        <v>73</v>
      </c>
      <c r="N75" s="40">
        <v>1</v>
      </c>
      <c r="O75" s="40">
        <v>1</v>
      </c>
      <c r="P75" s="40"/>
      <c r="Q75" s="40"/>
      <c r="R75" s="41">
        <v>10</v>
      </c>
    </row>
    <row r="76" spans="2:18" ht="30">
      <c r="B76" s="33">
        <v>0.5541666666666667</v>
      </c>
      <c r="C76" s="34"/>
      <c r="D76" s="35" t="s">
        <v>32</v>
      </c>
      <c r="E76" s="36">
        <v>985</v>
      </c>
      <c r="F76" s="42" t="s">
        <v>80</v>
      </c>
      <c r="G76" s="42" t="s">
        <v>81</v>
      </c>
      <c r="H76" s="37" t="s">
        <v>82</v>
      </c>
      <c r="I76" s="34">
        <v>214</v>
      </c>
      <c r="J76" s="34"/>
      <c r="K76" s="34"/>
      <c r="L76" s="34">
        <v>58</v>
      </c>
      <c r="M76" s="39">
        <f>SUM(I76:K76)/3</f>
        <v>71.33333333333333</v>
      </c>
      <c r="N76" s="40">
        <v>2</v>
      </c>
      <c r="O76" s="40">
        <v>2</v>
      </c>
      <c r="P76" s="40"/>
      <c r="Q76" s="40"/>
      <c r="R76" s="41">
        <v>9</v>
      </c>
    </row>
    <row r="77" spans="2:18" ht="30">
      <c r="B77" s="33">
        <v>0.548611111111111</v>
      </c>
      <c r="C77" s="34"/>
      <c r="D77" s="35" t="s">
        <v>32</v>
      </c>
      <c r="E77" s="36">
        <v>994</v>
      </c>
      <c r="F77" s="42" t="s">
        <v>83</v>
      </c>
      <c r="G77" s="42" t="s">
        <v>84</v>
      </c>
      <c r="H77" s="37" t="s">
        <v>85</v>
      </c>
      <c r="I77" s="34">
        <v>208</v>
      </c>
      <c r="J77" s="34"/>
      <c r="K77" s="34"/>
      <c r="L77" s="34">
        <v>56</v>
      </c>
      <c r="M77" s="39">
        <f>SUM(I77:K77)/3</f>
        <v>69.33333333333333</v>
      </c>
      <c r="N77" s="40">
        <v>3</v>
      </c>
      <c r="O77" s="40">
        <v>3</v>
      </c>
      <c r="P77" s="40"/>
      <c r="Q77" s="40"/>
      <c r="R77" s="41">
        <v>8</v>
      </c>
    </row>
    <row r="78" spans="2:18" ht="30">
      <c r="B78" s="33">
        <v>0.5590277777777778</v>
      </c>
      <c r="C78" s="34"/>
      <c r="D78" s="35" t="s">
        <v>32</v>
      </c>
      <c r="E78" s="36">
        <v>934</v>
      </c>
      <c r="F78" s="37" t="s">
        <v>86</v>
      </c>
      <c r="G78" s="37" t="s">
        <v>59</v>
      </c>
      <c r="H78" s="37" t="s">
        <v>87</v>
      </c>
      <c r="I78" s="34">
        <v>178</v>
      </c>
      <c r="J78" s="34"/>
      <c r="K78" s="34"/>
      <c r="L78" s="34">
        <v>46</v>
      </c>
      <c r="M78" s="39">
        <f>SUM(I78:K78)/3</f>
        <v>59.333333333333336</v>
      </c>
      <c r="N78" s="40">
        <v>4</v>
      </c>
      <c r="O78" s="40">
        <v>4</v>
      </c>
      <c r="P78" s="40"/>
      <c r="Q78" s="40"/>
      <c r="R78" s="41">
        <v>7</v>
      </c>
    </row>
    <row r="79" spans="2:18" ht="30">
      <c r="B79" s="33">
        <v>0.54375</v>
      </c>
      <c r="C79" s="34"/>
      <c r="D79" s="35" t="s">
        <v>41</v>
      </c>
      <c r="E79" s="36">
        <v>836</v>
      </c>
      <c r="F79" s="37" t="s">
        <v>48</v>
      </c>
      <c r="G79" s="37" t="s">
        <v>49</v>
      </c>
      <c r="H79" s="37" t="s">
        <v>50</v>
      </c>
      <c r="I79" s="34" t="s">
        <v>23</v>
      </c>
      <c r="J79" s="34">
        <v>173</v>
      </c>
      <c r="K79" s="34"/>
      <c r="L79" s="34">
        <v>46</v>
      </c>
      <c r="M79" s="39">
        <f>SUM(I79:K79)/3</f>
        <v>57.666666666666664</v>
      </c>
      <c r="N79" s="40">
        <v>5</v>
      </c>
      <c r="O79" s="40"/>
      <c r="P79" s="40">
        <v>1</v>
      </c>
      <c r="Q79" s="40"/>
      <c r="R79" s="41">
        <v>6</v>
      </c>
    </row>
    <row r="80" spans="2:18" ht="30">
      <c r="B80" s="33">
        <v>0.5333333333333323</v>
      </c>
      <c r="C80" s="34"/>
      <c r="D80" s="48" t="s">
        <v>88</v>
      </c>
      <c r="E80" s="36">
        <v>411</v>
      </c>
      <c r="F80" s="37" t="s">
        <v>89</v>
      </c>
      <c r="G80" s="37" t="s">
        <v>90</v>
      </c>
      <c r="H80" s="37" t="s">
        <v>91</v>
      </c>
      <c r="I80" s="34"/>
      <c r="J80" s="34" t="s">
        <v>88</v>
      </c>
      <c r="K80" s="34"/>
      <c r="L80" s="34"/>
      <c r="M80" s="39"/>
      <c r="N80" s="40" t="s">
        <v>88</v>
      </c>
      <c r="O80" s="40"/>
      <c r="P80" s="40"/>
      <c r="Q80" s="40"/>
      <c r="R80" s="41"/>
    </row>
    <row r="81" spans="2:18" ht="15.75">
      <c r="B81" s="33">
        <v>0.5645833333333333</v>
      </c>
      <c r="C81" s="43"/>
      <c r="D81" s="34"/>
      <c r="E81" s="34"/>
      <c r="F81" s="34" t="s">
        <v>63</v>
      </c>
      <c r="G81" s="49"/>
      <c r="H81" s="34"/>
      <c r="I81" s="43"/>
      <c r="J81" s="43"/>
      <c r="K81" s="43"/>
      <c r="L81" s="43"/>
      <c r="M81" s="43"/>
      <c r="N81" s="50"/>
      <c r="O81" s="50"/>
      <c r="P81" s="50"/>
      <c r="Q81" s="50"/>
      <c r="R81" s="44"/>
    </row>
    <row r="82" spans="2:18" ht="16.5" thickBot="1">
      <c r="B82" s="45"/>
      <c r="C82" s="46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6"/>
      <c r="R82" s="47"/>
    </row>
    <row r="83" ht="16.5" thickBot="1"/>
    <row r="84" spans="2:18" ht="27.75" thickBot="1">
      <c r="B84" s="76" t="s">
        <v>0</v>
      </c>
      <c r="C84" s="77"/>
      <c r="D84" s="77"/>
      <c r="E84" s="77"/>
      <c r="F84" s="77"/>
      <c r="G84" s="77"/>
      <c r="H84" s="78" t="s">
        <v>1</v>
      </c>
      <c r="I84" s="78"/>
      <c r="J84" s="78"/>
      <c r="K84" s="78"/>
      <c r="L84" s="78"/>
      <c r="M84" s="79"/>
      <c r="N84" s="80" t="s">
        <v>2</v>
      </c>
      <c r="O84" s="81"/>
      <c r="P84" s="81"/>
      <c r="Q84" s="1">
        <v>5</v>
      </c>
      <c r="R84" s="2">
        <v>5</v>
      </c>
    </row>
    <row r="85" spans="2:18" ht="20.25" thickBot="1">
      <c r="B85" s="57" t="s">
        <v>3</v>
      </c>
      <c r="C85" s="58"/>
      <c r="D85" s="58"/>
      <c r="E85" s="58"/>
      <c r="F85" s="58"/>
      <c r="G85" s="58"/>
      <c r="H85" s="3" t="s">
        <v>4</v>
      </c>
      <c r="I85" s="70" t="s">
        <v>64</v>
      </c>
      <c r="J85" s="70"/>
      <c r="K85" s="70"/>
      <c r="L85" s="70"/>
      <c r="M85" s="4"/>
      <c r="N85" s="71" t="s">
        <v>6</v>
      </c>
      <c r="O85" s="72"/>
      <c r="P85" s="73"/>
      <c r="Q85" s="74">
        <f>SUM(M93:M97)/R84</f>
        <v>61.448275862068975</v>
      </c>
      <c r="R85" s="75"/>
    </row>
    <row r="86" spans="2:18" ht="19.5" thickBot="1">
      <c r="B86" s="57" t="s">
        <v>99</v>
      </c>
      <c r="C86" s="58"/>
      <c r="D86" s="58"/>
      <c r="E86" s="58"/>
      <c r="F86" s="58"/>
      <c r="G86" s="58"/>
      <c r="H86" s="5" t="s">
        <v>8</v>
      </c>
      <c r="I86" s="59" t="s">
        <v>66</v>
      </c>
      <c r="J86" s="59"/>
      <c r="K86" s="59"/>
      <c r="L86" s="59"/>
      <c r="M86" s="7"/>
      <c r="N86" s="7"/>
      <c r="O86" s="6"/>
      <c r="P86" s="60">
        <v>290</v>
      </c>
      <c r="Q86" s="60"/>
      <c r="R86" s="8"/>
    </row>
    <row r="87" spans="2:18" ht="19.5">
      <c r="B87" s="62" t="s">
        <v>100</v>
      </c>
      <c r="C87" s="63"/>
      <c r="D87" s="63"/>
      <c r="E87" s="63"/>
      <c r="F87" s="63"/>
      <c r="G87" s="64"/>
      <c r="H87" s="9"/>
      <c r="I87" s="68" t="s">
        <v>11</v>
      </c>
      <c r="J87" s="68"/>
      <c r="K87" s="69"/>
      <c r="L87" s="69"/>
      <c r="M87" s="10"/>
      <c r="N87" s="11"/>
      <c r="O87" s="11"/>
      <c r="P87" s="61"/>
      <c r="Q87" s="61"/>
      <c r="R87" s="8"/>
    </row>
    <row r="88" spans="2:18" ht="19.5" customHeight="1" thickBot="1">
      <c r="B88" s="65"/>
      <c r="C88" s="66"/>
      <c r="D88" s="66"/>
      <c r="E88" s="66"/>
      <c r="F88" s="66"/>
      <c r="G88" s="67"/>
      <c r="H88" s="12"/>
      <c r="I88" s="12"/>
      <c r="J88" s="12"/>
      <c r="K88" s="12"/>
      <c r="L88" s="12"/>
      <c r="M88" s="12"/>
      <c r="N88" s="12"/>
      <c r="O88" s="12"/>
      <c r="P88" s="61"/>
      <c r="Q88" s="61"/>
      <c r="R88" s="8"/>
    </row>
    <row r="89" spans="2:18" ht="16.5" thickBot="1">
      <c r="B89" s="13"/>
      <c r="C89" s="12"/>
      <c r="D89" s="14"/>
      <c r="E89" s="12"/>
      <c r="F89" s="12"/>
      <c r="G89" s="12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6"/>
    </row>
    <row r="90" spans="2:18" ht="15.75">
      <c r="B90" s="17" t="s">
        <v>12</v>
      </c>
      <c r="C90" s="18" t="s">
        <v>13</v>
      </c>
      <c r="D90" s="18" t="s">
        <v>14</v>
      </c>
      <c r="E90" s="18" t="s">
        <v>15</v>
      </c>
      <c r="F90" s="19" t="s">
        <v>16</v>
      </c>
      <c r="G90" s="20" t="s">
        <v>17</v>
      </c>
      <c r="H90" s="21" t="s">
        <v>18</v>
      </c>
      <c r="I90" s="18" t="s">
        <v>19</v>
      </c>
      <c r="J90" s="18" t="s">
        <v>19</v>
      </c>
      <c r="K90" s="18" t="s">
        <v>19</v>
      </c>
      <c r="L90" s="18" t="s">
        <v>20</v>
      </c>
      <c r="M90" s="18" t="s">
        <v>21</v>
      </c>
      <c r="N90" s="56" t="s">
        <v>22</v>
      </c>
      <c r="O90" s="56"/>
      <c r="P90" s="56"/>
      <c r="Q90" s="56"/>
      <c r="R90" s="22"/>
    </row>
    <row r="91" spans="2:18" ht="16.5" thickBot="1">
      <c r="B91" s="23"/>
      <c r="C91" s="24"/>
      <c r="D91" s="25" t="s">
        <v>23</v>
      </c>
      <c r="E91" s="26"/>
      <c r="F91" s="27" t="s">
        <v>24</v>
      </c>
      <c r="G91" s="27" t="s">
        <v>25</v>
      </c>
      <c r="H91" s="26" t="s">
        <v>26</v>
      </c>
      <c r="I91" s="26" t="s">
        <v>27</v>
      </c>
      <c r="J91" s="26" t="s">
        <v>28</v>
      </c>
      <c r="K91" s="26" t="s">
        <v>29</v>
      </c>
      <c r="L91" s="26" t="s">
        <v>23</v>
      </c>
      <c r="M91" s="26"/>
      <c r="N91" s="26" t="s">
        <v>30</v>
      </c>
      <c r="O91" s="26" t="s">
        <v>27</v>
      </c>
      <c r="P91" s="26" t="s">
        <v>28</v>
      </c>
      <c r="Q91" s="26" t="s">
        <v>29</v>
      </c>
      <c r="R91" s="28" t="s">
        <v>31</v>
      </c>
    </row>
    <row r="92" spans="2:18" ht="15.75">
      <c r="B92" s="29"/>
      <c r="C92" s="30"/>
      <c r="D92" s="30"/>
      <c r="E92" s="30"/>
      <c r="F92" s="31"/>
      <c r="G92" s="31"/>
      <c r="H92" s="30"/>
      <c r="I92" s="30"/>
      <c r="J92" s="30"/>
      <c r="K92" s="30"/>
      <c r="L92" s="30"/>
      <c r="M92" s="30"/>
      <c r="N92" s="30"/>
      <c r="O92" s="30"/>
      <c r="P92" s="30"/>
      <c r="Q92" s="30"/>
      <c r="R92" s="32"/>
    </row>
    <row r="93" spans="2:18" ht="30">
      <c r="B93" s="33">
        <v>0.5555555555555556</v>
      </c>
      <c r="C93" s="34"/>
      <c r="D93" s="35" t="s">
        <v>41</v>
      </c>
      <c r="E93" s="36">
        <v>306</v>
      </c>
      <c r="F93" s="42" t="s">
        <v>101</v>
      </c>
      <c r="G93" s="42" t="s">
        <v>102</v>
      </c>
      <c r="H93" s="37" t="s">
        <v>103</v>
      </c>
      <c r="I93" s="34"/>
      <c r="J93" s="34">
        <v>188</v>
      </c>
      <c r="K93" s="34"/>
      <c r="L93" s="34">
        <v>52</v>
      </c>
      <c r="M93" s="39">
        <f>SUM(I93:K93)/2.9</f>
        <v>64.82758620689656</v>
      </c>
      <c r="N93" s="40">
        <v>1</v>
      </c>
      <c r="O93" s="40"/>
      <c r="P93" s="40">
        <v>1</v>
      </c>
      <c r="Q93" s="40"/>
      <c r="R93" s="41">
        <v>10</v>
      </c>
    </row>
    <row r="94" spans="2:18" ht="30">
      <c r="B94" s="33">
        <v>0.5451388888888903</v>
      </c>
      <c r="C94" s="34"/>
      <c r="D94" s="35" t="s">
        <v>32</v>
      </c>
      <c r="E94" s="36">
        <v>2</v>
      </c>
      <c r="F94" s="42" t="s">
        <v>104</v>
      </c>
      <c r="G94" s="42" t="s">
        <v>105</v>
      </c>
      <c r="H94" s="38"/>
      <c r="I94" s="34">
        <v>184</v>
      </c>
      <c r="J94" s="34"/>
      <c r="K94" s="34"/>
      <c r="L94" s="34">
        <v>52</v>
      </c>
      <c r="M94" s="39">
        <f>SUM(I94:K94)/2.9</f>
        <v>63.44827586206897</v>
      </c>
      <c r="N94" s="40">
        <v>2</v>
      </c>
      <c r="O94" s="40">
        <v>1</v>
      </c>
      <c r="P94" s="40"/>
      <c r="Q94" s="40"/>
      <c r="R94" s="41">
        <v>9</v>
      </c>
    </row>
    <row r="95" spans="2:18" ht="30">
      <c r="B95" s="33">
        <v>0.5611111111111111</v>
      </c>
      <c r="C95" s="34"/>
      <c r="D95" s="35" t="s">
        <v>41</v>
      </c>
      <c r="E95" s="36">
        <v>327</v>
      </c>
      <c r="F95" s="37" t="s">
        <v>106</v>
      </c>
      <c r="G95" s="37" t="s">
        <v>107</v>
      </c>
      <c r="H95" s="37" t="s">
        <v>108</v>
      </c>
      <c r="I95" s="34"/>
      <c r="J95" s="34">
        <v>178</v>
      </c>
      <c r="K95" s="34"/>
      <c r="L95" s="34">
        <v>50</v>
      </c>
      <c r="M95" s="39">
        <f>SUM(I95:K95)/2.9</f>
        <v>61.37931034482759</v>
      </c>
      <c r="N95" s="40">
        <v>3</v>
      </c>
      <c r="O95" s="40"/>
      <c r="P95" s="40">
        <v>2</v>
      </c>
      <c r="Q95" s="40"/>
      <c r="R95" s="41">
        <v>8</v>
      </c>
    </row>
    <row r="96" spans="2:18" ht="30">
      <c r="B96" s="33">
        <v>0.5506944444444445</v>
      </c>
      <c r="C96" s="34"/>
      <c r="D96" s="35" t="s">
        <v>41</v>
      </c>
      <c r="E96" s="36">
        <v>801</v>
      </c>
      <c r="F96" s="37" t="s">
        <v>109</v>
      </c>
      <c r="G96" s="42" t="s">
        <v>84</v>
      </c>
      <c r="H96" s="37" t="s">
        <v>110</v>
      </c>
      <c r="I96" s="34"/>
      <c r="J96" s="34">
        <v>176</v>
      </c>
      <c r="K96" s="34"/>
      <c r="L96" s="34">
        <v>50</v>
      </c>
      <c r="M96" s="39">
        <f>SUM(I96:K96)/2.9</f>
        <v>60.689655172413794</v>
      </c>
      <c r="N96" s="40">
        <v>4</v>
      </c>
      <c r="O96" s="40"/>
      <c r="P96" s="40">
        <v>3</v>
      </c>
      <c r="Q96" s="40"/>
      <c r="R96" s="41">
        <v>7</v>
      </c>
    </row>
    <row r="97" spans="2:18" ht="30">
      <c r="B97" s="33">
        <v>0.5659722222222222</v>
      </c>
      <c r="C97" s="34"/>
      <c r="D97" s="35" t="s">
        <v>41</v>
      </c>
      <c r="E97" s="36">
        <v>991</v>
      </c>
      <c r="F97" s="42" t="s">
        <v>111</v>
      </c>
      <c r="G97" s="42" t="s">
        <v>112</v>
      </c>
      <c r="H97" s="38"/>
      <c r="I97" s="34"/>
      <c r="J97" s="34">
        <v>165</v>
      </c>
      <c r="K97" s="34"/>
      <c r="L97" s="34">
        <v>46</v>
      </c>
      <c r="M97" s="39">
        <f>SUM(I97:K97)/2.9</f>
        <v>56.896551724137936</v>
      </c>
      <c r="N97" s="40">
        <v>5</v>
      </c>
      <c r="O97" s="40"/>
      <c r="P97" s="40">
        <v>4</v>
      </c>
      <c r="Q97" s="40"/>
      <c r="R97" s="41">
        <v>6</v>
      </c>
    </row>
    <row r="98" spans="2:18" ht="15.75">
      <c r="B98" s="33">
        <v>0.5715277777777777</v>
      </c>
      <c r="C98" s="43"/>
      <c r="D98" s="34"/>
      <c r="E98" s="34"/>
      <c r="F98" s="34" t="s">
        <v>63</v>
      </c>
      <c r="G98" s="34"/>
      <c r="H98" s="34"/>
      <c r="I98" s="43"/>
      <c r="J98" s="43"/>
      <c r="K98" s="43"/>
      <c r="L98" s="43"/>
      <c r="M98" s="43"/>
      <c r="N98" s="43"/>
      <c r="O98" s="43"/>
      <c r="P98" s="43"/>
      <c r="Q98" s="43"/>
      <c r="R98" s="44"/>
    </row>
    <row r="99" spans="2:18" ht="16.5" thickBot="1">
      <c r="B99" s="45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7"/>
    </row>
    <row r="100" ht="16.5" thickBot="1"/>
    <row r="101" spans="2:18" ht="27.75" thickBot="1">
      <c r="B101" s="76" t="s">
        <v>0</v>
      </c>
      <c r="C101" s="77"/>
      <c r="D101" s="77"/>
      <c r="E101" s="77"/>
      <c r="F101" s="77"/>
      <c r="G101" s="77"/>
      <c r="H101" s="78" t="s">
        <v>1</v>
      </c>
      <c r="I101" s="78"/>
      <c r="J101" s="78"/>
      <c r="K101" s="78"/>
      <c r="L101" s="78"/>
      <c r="M101" s="79"/>
      <c r="N101" s="80" t="s">
        <v>2</v>
      </c>
      <c r="O101" s="81"/>
      <c r="P101" s="81"/>
      <c r="Q101" s="1">
        <v>8</v>
      </c>
      <c r="R101" s="2">
        <v>8</v>
      </c>
    </row>
    <row r="102" spans="2:18" ht="20.25" thickBot="1">
      <c r="B102" s="57" t="s">
        <v>3</v>
      </c>
      <c r="C102" s="58"/>
      <c r="D102" s="58"/>
      <c r="E102" s="58"/>
      <c r="F102" s="58"/>
      <c r="G102" s="58"/>
      <c r="H102" s="3" t="s">
        <v>4</v>
      </c>
      <c r="I102" s="70" t="s">
        <v>95</v>
      </c>
      <c r="J102" s="70"/>
      <c r="K102" s="70"/>
      <c r="L102" s="70"/>
      <c r="M102" s="4"/>
      <c r="N102" s="71" t="s">
        <v>6</v>
      </c>
      <c r="O102" s="72"/>
      <c r="P102" s="73"/>
      <c r="Q102" s="74">
        <f>SUM(M110:M117)/R101</f>
        <v>63.67647058823529</v>
      </c>
      <c r="R102" s="75"/>
    </row>
    <row r="103" spans="2:18" ht="19.5" thickBot="1">
      <c r="B103" s="57" t="s">
        <v>113</v>
      </c>
      <c r="C103" s="58"/>
      <c r="D103" s="58"/>
      <c r="E103" s="58"/>
      <c r="F103" s="58"/>
      <c r="G103" s="58"/>
      <c r="H103" s="5" t="s">
        <v>8</v>
      </c>
      <c r="I103" s="59" t="s">
        <v>97</v>
      </c>
      <c r="J103" s="59"/>
      <c r="K103" s="59"/>
      <c r="L103" s="59"/>
      <c r="M103" s="7"/>
      <c r="N103" s="7"/>
      <c r="O103" s="6"/>
      <c r="P103" s="60">
        <v>340</v>
      </c>
      <c r="Q103" s="60"/>
      <c r="R103" s="8"/>
    </row>
    <row r="104" spans="2:18" ht="19.5">
      <c r="B104" s="62" t="s">
        <v>114</v>
      </c>
      <c r="C104" s="63"/>
      <c r="D104" s="63"/>
      <c r="E104" s="63"/>
      <c r="F104" s="63"/>
      <c r="G104" s="64"/>
      <c r="H104" s="9"/>
      <c r="I104" s="68" t="s">
        <v>68</v>
      </c>
      <c r="J104" s="68"/>
      <c r="K104" s="69"/>
      <c r="L104" s="69"/>
      <c r="M104" s="10"/>
      <c r="N104" s="11"/>
      <c r="O104" s="11"/>
      <c r="P104" s="61"/>
      <c r="Q104" s="61"/>
      <c r="R104" s="8"/>
    </row>
    <row r="105" spans="2:18" ht="20.25" customHeight="1" thickBot="1">
      <c r="B105" s="65"/>
      <c r="C105" s="66"/>
      <c r="D105" s="66"/>
      <c r="E105" s="66"/>
      <c r="F105" s="66"/>
      <c r="G105" s="67"/>
      <c r="H105" s="12"/>
      <c r="I105" s="12"/>
      <c r="J105" s="12"/>
      <c r="K105" s="12"/>
      <c r="L105" s="12"/>
      <c r="M105" s="12"/>
      <c r="N105" s="12"/>
      <c r="O105" s="12"/>
      <c r="P105" s="61"/>
      <c r="Q105" s="61"/>
      <c r="R105" s="8"/>
    </row>
    <row r="106" spans="2:18" ht="16.5" thickBot="1">
      <c r="B106" s="13"/>
      <c r="C106" s="12"/>
      <c r="D106" s="14"/>
      <c r="E106" s="12"/>
      <c r="F106" s="12"/>
      <c r="G106" s="12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6"/>
    </row>
    <row r="107" spans="2:18" ht="15.75">
      <c r="B107" s="17" t="s">
        <v>12</v>
      </c>
      <c r="C107" s="18" t="s">
        <v>13</v>
      </c>
      <c r="D107" s="18" t="s">
        <v>14</v>
      </c>
      <c r="E107" s="18" t="s">
        <v>15</v>
      </c>
      <c r="F107" s="19" t="s">
        <v>16</v>
      </c>
      <c r="G107" s="20" t="s">
        <v>17</v>
      </c>
      <c r="H107" s="21" t="s">
        <v>18</v>
      </c>
      <c r="I107" s="18" t="s">
        <v>19</v>
      </c>
      <c r="J107" s="18" t="s">
        <v>19</v>
      </c>
      <c r="K107" s="18" t="s">
        <v>19</v>
      </c>
      <c r="L107" s="18" t="s">
        <v>20</v>
      </c>
      <c r="M107" s="18" t="s">
        <v>21</v>
      </c>
      <c r="N107" s="56" t="s">
        <v>22</v>
      </c>
      <c r="O107" s="56"/>
      <c r="P107" s="56"/>
      <c r="Q107" s="56"/>
      <c r="R107" s="22"/>
    </row>
    <row r="108" spans="2:18" ht="16.5" thickBot="1">
      <c r="B108" s="23"/>
      <c r="C108" s="24"/>
      <c r="D108" s="25" t="s">
        <v>23</v>
      </c>
      <c r="E108" s="26"/>
      <c r="F108" s="27" t="s">
        <v>24</v>
      </c>
      <c r="G108" s="27" t="s">
        <v>25</v>
      </c>
      <c r="H108" s="26" t="s">
        <v>26</v>
      </c>
      <c r="I108" s="26" t="s">
        <v>27</v>
      </c>
      <c r="J108" s="26" t="s">
        <v>28</v>
      </c>
      <c r="K108" s="26" t="s">
        <v>29</v>
      </c>
      <c r="L108" s="26" t="s">
        <v>23</v>
      </c>
      <c r="M108" s="26"/>
      <c r="N108" s="26" t="s">
        <v>30</v>
      </c>
      <c r="O108" s="26" t="s">
        <v>27</v>
      </c>
      <c r="P108" s="26" t="s">
        <v>28</v>
      </c>
      <c r="Q108" s="26" t="s">
        <v>29</v>
      </c>
      <c r="R108" s="28" t="s">
        <v>31</v>
      </c>
    </row>
    <row r="109" spans="2:18" ht="15.75">
      <c r="B109" s="29"/>
      <c r="C109" s="30"/>
      <c r="D109" s="30"/>
      <c r="E109" s="30"/>
      <c r="F109" s="31"/>
      <c r="G109" s="31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2"/>
    </row>
    <row r="110" spans="2:18" ht="30">
      <c r="B110" s="33">
        <v>0.5805555555555556</v>
      </c>
      <c r="C110" s="34"/>
      <c r="D110" s="35" t="s">
        <v>32</v>
      </c>
      <c r="E110" s="36">
        <v>2</v>
      </c>
      <c r="F110" s="42" t="s">
        <v>104</v>
      </c>
      <c r="G110" s="42" t="s">
        <v>105</v>
      </c>
      <c r="H110" s="38"/>
      <c r="I110" s="34">
        <v>240</v>
      </c>
      <c r="J110" s="34"/>
      <c r="K110" s="34"/>
      <c r="L110" s="34">
        <v>58</v>
      </c>
      <c r="M110" s="39">
        <f aca="true" t="shared" si="2" ref="M110:M117">SUM(I110:K110)/3.4</f>
        <v>70.58823529411765</v>
      </c>
      <c r="N110" s="40">
        <v>1</v>
      </c>
      <c r="O110" s="40">
        <v>1</v>
      </c>
      <c r="P110" s="40"/>
      <c r="Q110" s="40"/>
      <c r="R110" s="41">
        <v>10</v>
      </c>
    </row>
    <row r="111" spans="2:18" ht="30">
      <c r="B111" s="33">
        <v>0.6083333333333338</v>
      </c>
      <c r="C111" s="34"/>
      <c r="D111" s="35" t="s">
        <v>41</v>
      </c>
      <c r="E111" s="36">
        <v>991</v>
      </c>
      <c r="F111" s="42" t="s">
        <v>111</v>
      </c>
      <c r="G111" s="42" t="s">
        <v>112</v>
      </c>
      <c r="H111" s="38"/>
      <c r="I111" s="34"/>
      <c r="J111" s="34">
        <v>235</v>
      </c>
      <c r="K111" s="34"/>
      <c r="L111" s="34">
        <v>56</v>
      </c>
      <c r="M111" s="39">
        <f t="shared" si="2"/>
        <v>69.11764705882354</v>
      </c>
      <c r="N111" s="40">
        <v>2</v>
      </c>
      <c r="O111" s="40"/>
      <c r="P111" s="40">
        <v>1</v>
      </c>
      <c r="Q111" s="40"/>
      <c r="R111" s="41">
        <v>9</v>
      </c>
    </row>
    <row r="112" spans="2:18" ht="30">
      <c r="B112" s="33">
        <v>0.575</v>
      </c>
      <c r="C112" s="34"/>
      <c r="D112" s="35" t="s">
        <v>41</v>
      </c>
      <c r="E112" s="36">
        <v>160</v>
      </c>
      <c r="F112" s="37" t="s">
        <v>115</v>
      </c>
      <c r="G112" s="37" t="s">
        <v>116</v>
      </c>
      <c r="H112" s="37" t="s">
        <v>117</v>
      </c>
      <c r="I112" s="34"/>
      <c r="J112" s="34">
        <v>222</v>
      </c>
      <c r="K112" s="34"/>
      <c r="L112" s="34">
        <v>52</v>
      </c>
      <c r="M112" s="39">
        <f t="shared" si="2"/>
        <v>65.29411764705883</v>
      </c>
      <c r="N112" s="40">
        <v>3</v>
      </c>
      <c r="O112" s="40"/>
      <c r="P112" s="40">
        <v>2</v>
      </c>
      <c r="Q112" s="40"/>
      <c r="R112" s="41">
        <v>8</v>
      </c>
    </row>
    <row r="113" spans="2:18" ht="30">
      <c r="B113" s="33">
        <v>0.5916666666666669</v>
      </c>
      <c r="C113" s="34"/>
      <c r="D113" s="35" t="s">
        <v>41</v>
      </c>
      <c r="E113" s="36">
        <v>306</v>
      </c>
      <c r="F113" s="42" t="s">
        <v>101</v>
      </c>
      <c r="G113" s="42" t="s">
        <v>102</v>
      </c>
      <c r="H113" s="37" t="s">
        <v>103</v>
      </c>
      <c r="I113" s="34"/>
      <c r="J113" s="34">
        <v>218</v>
      </c>
      <c r="K113" s="34"/>
      <c r="L113" s="34">
        <v>50</v>
      </c>
      <c r="M113" s="39">
        <f t="shared" si="2"/>
        <v>64.11764705882354</v>
      </c>
      <c r="N113" s="40">
        <v>4</v>
      </c>
      <c r="O113" s="40"/>
      <c r="P113" s="40">
        <v>3</v>
      </c>
      <c r="Q113" s="40"/>
      <c r="R113" s="41">
        <v>7</v>
      </c>
    </row>
    <row r="114" spans="2:18" ht="30">
      <c r="B114" s="33">
        <v>0.6027777777777782</v>
      </c>
      <c r="C114" s="34"/>
      <c r="D114" s="35" t="s">
        <v>41</v>
      </c>
      <c r="E114" s="36">
        <v>896</v>
      </c>
      <c r="F114" s="37" t="s">
        <v>118</v>
      </c>
      <c r="G114" s="37" t="s">
        <v>119</v>
      </c>
      <c r="H114" s="37" t="s">
        <v>120</v>
      </c>
      <c r="I114" s="34"/>
      <c r="J114" s="34">
        <v>214</v>
      </c>
      <c r="K114" s="34"/>
      <c r="L114" s="34">
        <v>50</v>
      </c>
      <c r="M114" s="39">
        <f t="shared" si="2"/>
        <v>62.94117647058824</v>
      </c>
      <c r="N114" s="40">
        <v>5</v>
      </c>
      <c r="O114" s="40"/>
      <c r="P114" s="40">
        <v>4</v>
      </c>
      <c r="Q114" s="40"/>
      <c r="R114" s="41">
        <v>6</v>
      </c>
    </row>
    <row r="115" spans="2:18" ht="30">
      <c r="B115" s="33">
        <v>0.5861111111111112</v>
      </c>
      <c r="C115" s="34"/>
      <c r="D115" s="35" t="s">
        <v>41</v>
      </c>
      <c r="E115" s="36">
        <v>801</v>
      </c>
      <c r="F115" s="37" t="s">
        <v>109</v>
      </c>
      <c r="G115" s="42" t="s">
        <v>84</v>
      </c>
      <c r="H115" s="37" t="s">
        <v>110</v>
      </c>
      <c r="I115" s="34"/>
      <c r="J115" s="34">
        <v>209</v>
      </c>
      <c r="K115" s="34"/>
      <c r="L115" s="34">
        <v>50</v>
      </c>
      <c r="M115" s="39">
        <f t="shared" si="2"/>
        <v>61.470588235294116</v>
      </c>
      <c r="N115" s="40">
        <v>6</v>
      </c>
      <c r="O115" s="40"/>
      <c r="P115" s="40">
        <v>5</v>
      </c>
      <c r="Q115" s="40"/>
      <c r="R115" s="41">
        <v>5</v>
      </c>
    </row>
    <row r="116" spans="2:18" ht="30">
      <c r="B116" s="33">
        <v>0.5972222222222225</v>
      </c>
      <c r="C116" s="34"/>
      <c r="D116" s="35" t="s">
        <v>41</v>
      </c>
      <c r="E116" s="36">
        <v>327</v>
      </c>
      <c r="F116" s="37" t="s">
        <v>106</v>
      </c>
      <c r="G116" s="37" t="s">
        <v>107</v>
      </c>
      <c r="H116" s="37" t="s">
        <v>108</v>
      </c>
      <c r="I116" s="34"/>
      <c r="J116" s="34">
        <v>203</v>
      </c>
      <c r="K116" s="34"/>
      <c r="L116" s="34">
        <v>46</v>
      </c>
      <c r="M116" s="39">
        <f t="shared" si="2"/>
        <v>59.70588235294118</v>
      </c>
      <c r="N116" s="40">
        <v>7</v>
      </c>
      <c r="O116" s="40"/>
      <c r="P116" s="40">
        <v>6</v>
      </c>
      <c r="Q116" s="40"/>
      <c r="R116" s="41">
        <v>4</v>
      </c>
    </row>
    <row r="117" spans="2:18" ht="30">
      <c r="B117" s="33">
        <v>0.6138888888888895</v>
      </c>
      <c r="C117" s="34"/>
      <c r="D117" s="35" t="s">
        <v>41</v>
      </c>
      <c r="E117" s="36">
        <v>139</v>
      </c>
      <c r="F117" s="42" t="s">
        <v>121</v>
      </c>
      <c r="G117" s="42" t="s">
        <v>122</v>
      </c>
      <c r="H117" s="37" t="s">
        <v>123</v>
      </c>
      <c r="I117" s="34"/>
      <c r="J117" s="34">
        <v>191</v>
      </c>
      <c r="K117" s="34"/>
      <c r="L117" s="34">
        <v>44</v>
      </c>
      <c r="M117" s="39">
        <f t="shared" si="2"/>
        <v>56.1764705882353</v>
      </c>
      <c r="N117" s="40">
        <v>8</v>
      </c>
      <c r="O117" s="40"/>
      <c r="P117" s="40">
        <v>7</v>
      </c>
      <c r="Q117" s="40"/>
      <c r="R117" s="41">
        <v>3</v>
      </c>
    </row>
    <row r="118" spans="2:18" ht="15.75">
      <c r="B118" s="33">
        <v>0.6194444444444451</v>
      </c>
      <c r="C118" s="43"/>
      <c r="D118" s="34"/>
      <c r="E118" s="34"/>
      <c r="F118" s="34" t="s">
        <v>63</v>
      </c>
      <c r="G118" s="34"/>
      <c r="H118" s="34"/>
      <c r="I118" s="43"/>
      <c r="J118" s="43"/>
      <c r="K118" s="43"/>
      <c r="L118" s="43"/>
      <c r="M118" s="43"/>
      <c r="N118" s="43"/>
      <c r="O118" s="43"/>
      <c r="P118" s="43"/>
      <c r="Q118" s="43"/>
      <c r="R118" s="44"/>
    </row>
    <row r="119" spans="2:18" ht="16.5" thickBot="1">
      <c r="B119" s="45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7"/>
    </row>
    <row r="120" ht="16.5" thickBot="1"/>
    <row r="121" spans="2:18" ht="27.75" thickBot="1">
      <c r="B121" s="76" t="s">
        <v>0</v>
      </c>
      <c r="C121" s="77"/>
      <c r="D121" s="77"/>
      <c r="E121" s="77"/>
      <c r="F121" s="77"/>
      <c r="G121" s="77"/>
      <c r="H121" s="78" t="s">
        <v>1</v>
      </c>
      <c r="I121" s="78"/>
      <c r="J121" s="78"/>
      <c r="K121" s="78"/>
      <c r="L121" s="78"/>
      <c r="M121" s="79"/>
      <c r="N121" s="80" t="s">
        <v>2</v>
      </c>
      <c r="O121" s="81"/>
      <c r="P121" s="81"/>
      <c r="Q121" s="1">
        <v>7</v>
      </c>
      <c r="R121" s="2">
        <v>5</v>
      </c>
    </row>
    <row r="122" spans="2:18" ht="20.25" thickBot="1">
      <c r="B122" s="57" t="s">
        <v>3</v>
      </c>
      <c r="C122" s="58"/>
      <c r="D122" s="58"/>
      <c r="E122" s="58"/>
      <c r="F122" s="58"/>
      <c r="G122" s="58"/>
      <c r="H122" s="3" t="s">
        <v>4</v>
      </c>
      <c r="I122" s="70" t="s">
        <v>124</v>
      </c>
      <c r="J122" s="70"/>
      <c r="K122" s="70"/>
      <c r="L122" s="70"/>
      <c r="M122" s="4"/>
      <c r="N122" s="71" t="s">
        <v>6</v>
      </c>
      <c r="O122" s="72"/>
      <c r="P122" s="73"/>
      <c r="Q122" s="74">
        <f>SUM(M130:M136)/R121</f>
        <v>62.40247678018576</v>
      </c>
      <c r="R122" s="75"/>
    </row>
    <row r="123" spans="2:18" ht="19.5" thickBot="1">
      <c r="B123" s="57" t="s">
        <v>125</v>
      </c>
      <c r="C123" s="58"/>
      <c r="D123" s="58"/>
      <c r="E123" s="58"/>
      <c r="F123" s="58"/>
      <c r="G123" s="58"/>
      <c r="H123" s="5" t="s">
        <v>8</v>
      </c>
      <c r="I123" s="59" t="s">
        <v>126</v>
      </c>
      <c r="J123" s="59"/>
      <c r="K123" s="59"/>
      <c r="L123" s="59"/>
      <c r="M123" s="7"/>
      <c r="N123" s="7"/>
      <c r="O123" s="6"/>
      <c r="P123" s="60" t="s">
        <v>127</v>
      </c>
      <c r="Q123" s="60"/>
      <c r="R123" s="8"/>
    </row>
    <row r="124" spans="2:18" ht="19.5">
      <c r="B124" s="62" t="s">
        <v>128</v>
      </c>
      <c r="C124" s="63"/>
      <c r="D124" s="63"/>
      <c r="E124" s="63"/>
      <c r="F124" s="63"/>
      <c r="G124" s="64"/>
      <c r="H124" s="9"/>
      <c r="I124" s="68" t="s">
        <v>68</v>
      </c>
      <c r="J124" s="68"/>
      <c r="K124" s="69"/>
      <c r="L124" s="69"/>
      <c r="M124" s="10"/>
      <c r="N124" s="11"/>
      <c r="O124" s="11"/>
      <c r="P124" s="61"/>
      <c r="Q124" s="61"/>
      <c r="R124" s="8"/>
    </row>
    <row r="125" spans="2:18" ht="19.5" customHeight="1" thickBot="1">
      <c r="B125" s="65"/>
      <c r="C125" s="66"/>
      <c r="D125" s="66"/>
      <c r="E125" s="66"/>
      <c r="F125" s="66"/>
      <c r="G125" s="67"/>
      <c r="H125" s="12"/>
      <c r="I125" s="12"/>
      <c r="J125" s="12"/>
      <c r="K125" s="12"/>
      <c r="L125" s="12"/>
      <c r="M125" s="12"/>
      <c r="N125" s="12"/>
      <c r="O125" s="12"/>
      <c r="P125" s="61"/>
      <c r="Q125" s="61"/>
      <c r="R125" s="8"/>
    </row>
    <row r="126" spans="2:18" ht="16.5" thickBot="1">
      <c r="B126" s="13"/>
      <c r="C126" s="12"/>
      <c r="D126" s="14"/>
      <c r="E126" s="12"/>
      <c r="F126" s="12"/>
      <c r="G126" s="12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6"/>
    </row>
    <row r="127" spans="2:18" ht="15.75">
      <c r="B127" s="17" t="s">
        <v>12</v>
      </c>
      <c r="C127" s="18" t="s">
        <v>13</v>
      </c>
      <c r="D127" s="18" t="s">
        <v>14</v>
      </c>
      <c r="E127" s="18" t="s">
        <v>15</v>
      </c>
      <c r="F127" s="19" t="s">
        <v>16</v>
      </c>
      <c r="G127" s="20" t="s">
        <v>17</v>
      </c>
      <c r="H127" s="21" t="s">
        <v>18</v>
      </c>
      <c r="I127" s="18" t="s">
        <v>19</v>
      </c>
      <c r="J127" s="18" t="s">
        <v>19</v>
      </c>
      <c r="K127" s="18" t="s">
        <v>19</v>
      </c>
      <c r="L127" s="18" t="s">
        <v>20</v>
      </c>
      <c r="M127" s="18" t="s">
        <v>21</v>
      </c>
      <c r="N127" s="56" t="s">
        <v>22</v>
      </c>
      <c r="O127" s="56"/>
      <c r="P127" s="56"/>
      <c r="Q127" s="56"/>
      <c r="R127" s="22"/>
    </row>
    <row r="128" spans="2:18" ht="16.5" thickBot="1">
      <c r="B128" s="23"/>
      <c r="C128" s="24"/>
      <c r="D128" s="25" t="s">
        <v>23</v>
      </c>
      <c r="E128" s="26"/>
      <c r="F128" s="27" t="s">
        <v>24</v>
      </c>
      <c r="G128" s="27" t="s">
        <v>25</v>
      </c>
      <c r="H128" s="26" t="s">
        <v>26</v>
      </c>
      <c r="I128" s="26" t="s">
        <v>27</v>
      </c>
      <c r="J128" s="26" t="s">
        <v>28</v>
      </c>
      <c r="K128" s="26" t="s">
        <v>29</v>
      </c>
      <c r="L128" s="26" t="s">
        <v>23</v>
      </c>
      <c r="M128" s="26"/>
      <c r="N128" s="26" t="s">
        <v>30</v>
      </c>
      <c r="O128" s="26" t="s">
        <v>27</v>
      </c>
      <c r="P128" s="26" t="s">
        <v>28</v>
      </c>
      <c r="Q128" s="26" t="s">
        <v>29</v>
      </c>
      <c r="R128" s="28" t="s">
        <v>31</v>
      </c>
    </row>
    <row r="129" spans="2:18" ht="15.75">
      <c r="B129" s="29"/>
      <c r="C129" s="30"/>
      <c r="D129" s="30"/>
      <c r="E129" s="30"/>
      <c r="F129" s="31"/>
      <c r="G129" s="31"/>
      <c r="H129" s="30"/>
      <c r="I129" s="30"/>
      <c r="J129" s="30"/>
      <c r="K129" s="30"/>
      <c r="L129" s="30"/>
      <c r="M129" s="30"/>
      <c r="N129" s="30"/>
      <c r="O129" s="30"/>
      <c r="P129" s="30"/>
      <c r="Q129" s="30"/>
      <c r="R129" s="32"/>
    </row>
    <row r="130" spans="2:18" ht="30">
      <c r="B130" s="33">
        <v>0.6472222222222234</v>
      </c>
      <c r="C130" s="34" t="s">
        <v>129</v>
      </c>
      <c r="D130" s="35" t="s">
        <v>23</v>
      </c>
      <c r="E130" s="36">
        <v>833</v>
      </c>
      <c r="F130" s="37" t="s">
        <v>130</v>
      </c>
      <c r="G130" s="37" t="s">
        <v>131</v>
      </c>
      <c r="H130" s="37" t="s">
        <v>132</v>
      </c>
      <c r="I130" s="34">
        <v>255</v>
      </c>
      <c r="J130" s="34"/>
      <c r="K130" s="34"/>
      <c r="L130" s="34">
        <v>56</v>
      </c>
      <c r="M130" s="39">
        <f>SUM(I130:K130)/3.8</f>
        <v>67.10526315789474</v>
      </c>
      <c r="N130" s="40">
        <v>1</v>
      </c>
      <c r="O130" s="40" t="s">
        <v>23</v>
      </c>
      <c r="P130" s="40"/>
      <c r="Q130" s="40"/>
      <c r="R130" s="41"/>
    </row>
    <row r="131" spans="2:18" ht="30">
      <c r="B131" s="33">
        <v>0.6583333333333348</v>
      </c>
      <c r="C131" s="34" t="s">
        <v>133</v>
      </c>
      <c r="D131" s="35" t="s">
        <v>134</v>
      </c>
      <c r="E131" s="36">
        <v>678</v>
      </c>
      <c r="F131" s="37" t="s">
        <v>135</v>
      </c>
      <c r="G131" s="42" t="s">
        <v>136</v>
      </c>
      <c r="H131" s="38"/>
      <c r="I131" s="34"/>
      <c r="J131" s="34"/>
      <c r="K131" s="34">
        <v>227</v>
      </c>
      <c r="L131" s="34">
        <v>42</v>
      </c>
      <c r="M131" s="39">
        <f>SUM(I131:K131)/3.4</f>
        <v>66.76470588235294</v>
      </c>
      <c r="N131" s="40">
        <v>2</v>
      </c>
      <c r="O131" s="40"/>
      <c r="P131" s="40"/>
      <c r="Q131" s="40"/>
      <c r="R131" s="41">
        <v>10</v>
      </c>
    </row>
    <row r="132" spans="2:18" ht="30">
      <c r="B132" s="33">
        <v>0.6416666666666677</v>
      </c>
      <c r="C132" s="34" t="s">
        <v>129</v>
      </c>
      <c r="D132" s="35" t="s">
        <v>23</v>
      </c>
      <c r="E132" s="36">
        <v>750</v>
      </c>
      <c r="F132" s="42" t="s">
        <v>137</v>
      </c>
      <c r="G132" s="42" t="s">
        <v>138</v>
      </c>
      <c r="H132" s="37" t="s">
        <v>139</v>
      </c>
      <c r="I132" s="34">
        <v>231</v>
      </c>
      <c r="J132" s="34"/>
      <c r="K132" s="34"/>
      <c r="L132" s="34">
        <v>46</v>
      </c>
      <c r="M132" s="39">
        <f>SUM(I132:K132)/3.8</f>
        <v>60.78947368421053</v>
      </c>
      <c r="N132" s="40">
        <v>3</v>
      </c>
      <c r="O132" s="40"/>
      <c r="P132" s="40"/>
      <c r="Q132" s="40"/>
      <c r="R132" s="41"/>
    </row>
    <row r="133" spans="2:18" ht="30">
      <c r="B133" s="33">
        <v>0.652777777777779</v>
      </c>
      <c r="C133" s="34" t="s">
        <v>133</v>
      </c>
      <c r="D133" s="35" t="s">
        <v>32</v>
      </c>
      <c r="E133" s="36">
        <v>992</v>
      </c>
      <c r="F133" s="42" t="s">
        <v>140</v>
      </c>
      <c r="G133" s="42" t="s">
        <v>141</v>
      </c>
      <c r="H133" s="37" t="s">
        <v>142</v>
      </c>
      <c r="I133" s="34">
        <v>203</v>
      </c>
      <c r="J133" s="34"/>
      <c r="K133" s="34"/>
      <c r="L133" s="34"/>
      <c r="M133" s="39">
        <f>SUM(I133:K133)/3.4</f>
        <v>59.70588235294118</v>
      </c>
      <c r="N133" s="40">
        <v>4</v>
      </c>
      <c r="O133" s="40"/>
      <c r="P133" s="40"/>
      <c r="Q133" s="40"/>
      <c r="R133" s="41">
        <v>9</v>
      </c>
    </row>
    <row r="134" spans="2:18" ht="30">
      <c r="B134" s="33">
        <v>0.6361111111111121</v>
      </c>
      <c r="C134" s="34" t="s">
        <v>133</v>
      </c>
      <c r="D134" s="35" t="s">
        <v>41</v>
      </c>
      <c r="E134" s="36">
        <v>191</v>
      </c>
      <c r="F134" s="37" t="s">
        <v>143</v>
      </c>
      <c r="G134" s="37" t="s">
        <v>144</v>
      </c>
      <c r="H134" s="37" t="s">
        <v>145</v>
      </c>
      <c r="I134" s="34"/>
      <c r="J134" s="34">
        <v>196</v>
      </c>
      <c r="K134" s="34"/>
      <c r="L134" s="34">
        <v>35</v>
      </c>
      <c r="M134" s="39">
        <f>SUM(I134:K134)/3.4</f>
        <v>57.64705882352941</v>
      </c>
      <c r="N134" s="40">
        <v>5</v>
      </c>
      <c r="O134" s="40"/>
      <c r="P134" s="40"/>
      <c r="Q134" s="40"/>
      <c r="R134" s="41">
        <v>8</v>
      </c>
    </row>
    <row r="135" spans="2:18" ht="30">
      <c r="B135" s="33">
        <v>0.6305555555555564</v>
      </c>
      <c r="C135" s="34" t="s">
        <v>133</v>
      </c>
      <c r="D135" s="35" t="s">
        <v>88</v>
      </c>
      <c r="E135" s="36">
        <v>3</v>
      </c>
      <c r="F135" s="42" t="s">
        <v>146</v>
      </c>
      <c r="G135" s="37" t="s">
        <v>147</v>
      </c>
      <c r="H135" s="38"/>
      <c r="I135" s="34" t="s">
        <v>88</v>
      </c>
      <c r="J135" s="34"/>
      <c r="K135" s="34"/>
      <c r="L135" s="34"/>
      <c r="M135" s="39"/>
      <c r="N135" s="40" t="s">
        <v>88</v>
      </c>
      <c r="O135" s="40"/>
      <c r="P135" s="40"/>
      <c r="Q135" s="40"/>
      <c r="R135" s="41"/>
    </row>
    <row r="136" spans="2:18" ht="30">
      <c r="B136" s="33">
        <v>0.6638888888888903</v>
      </c>
      <c r="C136" s="34" t="s">
        <v>148</v>
      </c>
      <c r="D136" s="35" t="s">
        <v>88</v>
      </c>
      <c r="E136" s="36">
        <v>988</v>
      </c>
      <c r="F136" s="42" t="s">
        <v>149</v>
      </c>
      <c r="G136" s="42" t="s">
        <v>150</v>
      </c>
      <c r="H136" s="37" t="s">
        <v>151</v>
      </c>
      <c r="I136" s="34" t="s">
        <v>88</v>
      </c>
      <c r="J136" s="34"/>
      <c r="K136" s="34"/>
      <c r="L136" s="34"/>
      <c r="M136" s="34"/>
      <c r="N136" s="40" t="s">
        <v>88</v>
      </c>
      <c r="O136" s="40"/>
      <c r="P136" s="40"/>
      <c r="Q136" s="40"/>
      <c r="R136" s="41"/>
    </row>
    <row r="137" spans="2:18" ht="15.75">
      <c r="B137" s="33">
        <v>0.6694444444444461</v>
      </c>
      <c r="C137" s="43"/>
      <c r="D137" s="34"/>
      <c r="E137" s="34"/>
      <c r="F137" s="34" t="s">
        <v>63</v>
      </c>
      <c r="G137" s="34"/>
      <c r="H137" s="34"/>
      <c r="I137" s="43"/>
      <c r="J137" s="43"/>
      <c r="K137" s="43"/>
      <c r="L137" s="43"/>
      <c r="M137" s="43"/>
      <c r="N137" s="43"/>
      <c r="O137" s="43"/>
      <c r="P137" s="43"/>
      <c r="Q137" s="43"/>
      <c r="R137" s="44"/>
    </row>
    <row r="138" spans="2:18" ht="16.5" thickBot="1">
      <c r="B138" s="45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7"/>
    </row>
    <row r="139" ht="16.5" thickBot="1"/>
    <row r="140" spans="2:18" ht="27.75" thickBot="1">
      <c r="B140" s="76" t="s">
        <v>0</v>
      </c>
      <c r="C140" s="77"/>
      <c r="D140" s="77"/>
      <c r="E140" s="77"/>
      <c r="F140" s="77"/>
      <c r="G140" s="77"/>
      <c r="H140" s="78" t="s">
        <v>1</v>
      </c>
      <c r="I140" s="78"/>
      <c r="J140" s="78"/>
      <c r="K140" s="78"/>
      <c r="L140" s="78"/>
      <c r="M140" s="79"/>
      <c r="N140" s="80" t="s">
        <v>2</v>
      </c>
      <c r="O140" s="81"/>
      <c r="P140" s="81"/>
      <c r="Q140" s="1">
        <v>5</v>
      </c>
      <c r="R140" s="2">
        <v>5</v>
      </c>
    </row>
    <row r="141" spans="2:18" ht="20.25" thickBot="1">
      <c r="B141" s="57" t="s">
        <v>3</v>
      </c>
      <c r="C141" s="58"/>
      <c r="D141" s="58"/>
      <c r="E141" s="58"/>
      <c r="F141" s="58"/>
      <c r="G141" s="58"/>
      <c r="H141" s="3" t="s">
        <v>4</v>
      </c>
      <c r="I141" s="70" t="s">
        <v>124</v>
      </c>
      <c r="J141" s="70"/>
      <c r="K141" s="70"/>
      <c r="L141" s="70"/>
      <c r="M141" s="4"/>
      <c r="N141" s="71" t="s">
        <v>6</v>
      </c>
      <c r="O141" s="72"/>
      <c r="P141" s="73"/>
      <c r="Q141" s="74">
        <f>SUM(M149:M154)/R140</f>
        <v>65.89473684210527</v>
      </c>
      <c r="R141" s="75"/>
    </row>
    <row r="142" spans="2:18" ht="19.5" thickBot="1">
      <c r="B142" s="57" t="s">
        <v>152</v>
      </c>
      <c r="C142" s="58"/>
      <c r="D142" s="58"/>
      <c r="E142" s="58"/>
      <c r="F142" s="58"/>
      <c r="G142" s="58"/>
      <c r="H142" s="5" t="s">
        <v>8</v>
      </c>
      <c r="I142" s="59" t="s">
        <v>126</v>
      </c>
      <c r="J142" s="59"/>
      <c r="K142" s="59"/>
      <c r="L142" s="59"/>
      <c r="M142" s="7"/>
      <c r="N142" s="7"/>
      <c r="O142" s="6"/>
      <c r="P142" s="60">
        <v>380</v>
      </c>
      <c r="Q142" s="60"/>
      <c r="R142" s="8"/>
    </row>
    <row r="143" spans="2:18" ht="19.5">
      <c r="B143" s="62" t="s">
        <v>153</v>
      </c>
      <c r="C143" s="63"/>
      <c r="D143" s="63"/>
      <c r="E143" s="63"/>
      <c r="F143" s="63"/>
      <c r="G143" s="64"/>
      <c r="H143" s="9"/>
      <c r="I143" s="68" t="s">
        <v>68</v>
      </c>
      <c r="J143" s="68"/>
      <c r="K143" s="69"/>
      <c r="L143" s="69"/>
      <c r="M143" s="10"/>
      <c r="N143" s="11"/>
      <c r="O143" s="11"/>
      <c r="P143" s="61"/>
      <c r="Q143" s="61"/>
      <c r="R143" s="8"/>
    </row>
    <row r="144" spans="2:18" ht="19.5" customHeight="1" thickBot="1">
      <c r="B144" s="65"/>
      <c r="C144" s="66"/>
      <c r="D144" s="66"/>
      <c r="E144" s="66"/>
      <c r="F144" s="66"/>
      <c r="G144" s="67"/>
      <c r="H144" s="12"/>
      <c r="I144" s="12"/>
      <c r="J144" s="12"/>
      <c r="K144" s="12"/>
      <c r="L144" s="12"/>
      <c r="M144" s="12"/>
      <c r="N144" s="12"/>
      <c r="O144" s="12"/>
      <c r="P144" s="61"/>
      <c r="Q144" s="61"/>
      <c r="R144" s="8"/>
    </row>
    <row r="145" spans="2:18" ht="16.5" thickBot="1">
      <c r="B145" s="13"/>
      <c r="C145" s="12"/>
      <c r="D145" s="14"/>
      <c r="E145" s="12"/>
      <c r="F145" s="12"/>
      <c r="G145" s="12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6"/>
    </row>
    <row r="146" spans="2:18" ht="15.75">
      <c r="B146" s="17" t="s">
        <v>12</v>
      </c>
      <c r="C146" s="18" t="s">
        <v>13</v>
      </c>
      <c r="D146" s="18" t="s">
        <v>14</v>
      </c>
      <c r="E146" s="18" t="s">
        <v>15</v>
      </c>
      <c r="F146" s="19" t="s">
        <v>16</v>
      </c>
      <c r="G146" s="20" t="s">
        <v>17</v>
      </c>
      <c r="H146" s="21" t="s">
        <v>18</v>
      </c>
      <c r="I146" s="18" t="s">
        <v>19</v>
      </c>
      <c r="J146" s="18" t="s">
        <v>19</v>
      </c>
      <c r="K146" s="18" t="s">
        <v>19</v>
      </c>
      <c r="L146" s="18" t="s">
        <v>20</v>
      </c>
      <c r="M146" s="18" t="s">
        <v>21</v>
      </c>
      <c r="N146" s="56" t="s">
        <v>22</v>
      </c>
      <c r="O146" s="56"/>
      <c r="P146" s="56"/>
      <c r="Q146" s="56"/>
      <c r="R146" s="22"/>
    </row>
    <row r="147" spans="2:18" ht="16.5" thickBot="1">
      <c r="B147" s="23"/>
      <c r="C147" s="24"/>
      <c r="D147" s="25" t="s">
        <v>23</v>
      </c>
      <c r="E147" s="26"/>
      <c r="F147" s="27" t="s">
        <v>24</v>
      </c>
      <c r="G147" s="27" t="s">
        <v>25</v>
      </c>
      <c r="H147" s="26" t="s">
        <v>26</v>
      </c>
      <c r="I147" s="26" t="s">
        <v>27</v>
      </c>
      <c r="J147" s="26" t="s">
        <v>28</v>
      </c>
      <c r="K147" s="26" t="s">
        <v>29</v>
      </c>
      <c r="L147" s="26" t="s">
        <v>23</v>
      </c>
      <c r="M147" s="26"/>
      <c r="N147" s="26" t="s">
        <v>30</v>
      </c>
      <c r="O147" s="26" t="s">
        <v>27</v>
      </c>
      <c r="P147" s="26" t="s">
        <v>28</v>
      </c>
      <c r="Q147" s="26" t="s">
        <v>29</v>
      </c>
      <c r="R147" s="28" t="s">
        <v>31</v>
      </c>
    </row>
    <row r="148" spans="2:18" ht="15.75">
      <c r="B148" s="29"/>
      <c r="C148" s="30"/>
      <c r="D148" s="30"/>
      <c r="E148" s="30"/>
      <c r="F148" s="31"/>
      <c r="G148" s="31"/>
      <c r="H148" s="30"/>
      <c r="I148" s="30"/>
      <c r="J148" s="30"/>
      <c r="K148" s="30"/>
      <c r="L148" s="30"/>
      <c r="M148" s="30"/>
      <c r="N148" s="30"/>
      <c r="O148" s="30"/>
      <c r="P148" s="30"/>
      <c r="Q148" s="30"/>
      <c r="R148" s="32"/>
    </row>
    <row r="149" spans="2:18" ht="30">
      <c r="B149" s="33">
        <v>0.6972222222222243</v>
      </c>
      <c r="C149" s="34"/>
      <c r="D149" s="35" t="s">
        <v>32</v>
      </c>
      <c r="E149" s="36">
        <v>605</v>
      </c>
      <c r="F149" s="37" t="s">
        <v>154</v>
      </c>
      <c r="G149" s="37" t="s">
        <v>155</v>
      </c>
      <c r="H149" s="38"/>
      <c r="I149" s="34">
        <v>275</v>
      </c>
      <c r="J149" s="34"/>
      <c r="K149" s="34"/>
      <c r="L149" s="34">
        <v>62</v>
      </c>
      <c r="M149" s="39">
        <f>SUM(I149:K149)/3.8</f>
        <v>72.36842105263159</v>
      </c>
      <c r="N149" s="40">
        <v>1</v>
      </c>
      <c r="O149" s="40">
        <v>1</v>
      </c>
      <c r="P149" s="40"/>
      <c r="Q149" s="40"/>
      <c r="R149" s="41">
        <v>10</v>
      </c>
    </row>
    <row r="150" spans="2:18" ht="30">
      <c r="B150" s="33">
        <v>0.6750000000000016</v>
      </c>
      <c r="C150" s="34"/>
      <c r="D150" s="35" t="s">
        <v>32</v>
      </c>
      <c r="E150" s="36">
        <v>712</v>
      </c>
      <c r="F150" s="42" t="s">
        <v>156</v>
      </c>
      <c r="G150" s="42" t="s">
        <v>157</v>
      </c>
      <c r="H150" s="37" t="s">
        <v>158</v>
      </c>
      <c r="I150" s="34">
        <v>252</v>
      </c>
      <c r="J150" s="34"/>
      <c r="K150" s="34"/>
      <c r="L150" s="34">
        <v>56</v>
      </c>
      <c r="M150" s="39">
        <f>SUM(I150:K150)/3.8</f>
        <v>66.31578947368422</v>
      </c>
      <c r="N150" s="40">
        <v>2</v>
      </c>
      <c r="O150" s="40">
        <v>2</v>
      </c>
      <c r="P150" s="40"/>
      <c r="Q150" s="40"/>
      <c r="R150" s="41">
        <v>9</v>
      </c>
    </row>
    <row r="151" spans="2:18" ht="30">
      <c r="B151" s="33">
        <v>0.7027777777777799</v>
      </c>
      <c r="C151" s="34"/>
      <c r="D151" s="35" t="s">
        <v>32</v>
      </c>
      <c r="E151" s="36">
        <v>1</v>
      </c>
      <c r="F151" s="42" t="s">
        <v>159</v>
      </c>
      <c r="G151" s="42" t="s">
        <v>160</v>
      </c>
      <c r="H151" s="37" t="s">
        <v>161</v>
      </c>
      <c r="I151" s="34">
        <v>249</v>
      </c>
      <c r="J151" s="34"/>
      <c r="K151" s="34"/>
      <c r="L151" s="34">
        <v>54</v>
      </c>
      <c r="M151" s="39">
        <f>SUM(I151:K151)/3.8</f>
        <v>65.52631578947368</v>
      </c>
      <c r="N151" s="40">
        <v>3</v>
      </c>
      <c r="O151" s="40">
        <v>3</v>
      </c>
      <c r="P151" s="40"/>
      <c r="Q151" s="40"/>
      <c r="R151" s="41">
        <v>8</v>
      </c>
    </row>
    <row r="152" spans="2:18" ht="30">
      <c r="B152" s="33">
        <v>0.6916666666666687</v>
      </c>
      <c r="C152" s="34"/>
      <c r="D152" s="35" t="s">
        <v>32</v>
      </c>
      <c r="E152" s="36">
        <v>986</v>
      </c>
      <c r="F152" s="42" t="s">
        <v>162</v>
      </c>
      <c r="G152" s="42" t="s">
        <v>163</v>
      </c>
      <c r="H152" s="38"/>
      <c r="I152" s="34">
        <v>243</v>
      </c>
      <c r="J152" s="34"/>
      <c r="K152" s="34"/>
      <c r="L152" s="34">
        <v>50</v>
      </c>
      <c r="M152" s="39">
        <f>SUM(I152:K152)/3.8</f>
        <v>63.94736842105264</v>
      </c>
      <c r="N152" s="40">
        <v>4</v>
      </c>
      <c r="O152" s="40">
        <v>4</v>
      </c>
      <c r="P152" s="40"/>
      <c r="Q152" s="40"/>
      <c r="R152" s="41">
        <v>7</v>
      </c>
    </row>
    <row r="153" spans="2:18" ht="30">
      <c r="B153" s="33">
        <v>0.6805555555555574</v>
      </c>
      <c r="C153" s="34"/>
      <c r="D153" s="35" t="s">
        <v>32</v>
      </c>
      <c r="E153" s="36">
        <v>992</v>
      </c>
      <c r="F153" s="42" t="s">
        <v>140</v>
      </c>
      <c r="G153" s="42" t="s">
        <v>141</v>
      </c>
      <c r="H153" s="37" t="s">
        <v>142</v>
      </c>
      <c r="I153" s="34">
        <v>233</v>
      </c>
      <c r="J153" s="34"/>
      <c r="K153" s="34"/>
      <c r="L153" s="34">
        <v>48</v>
      </c>
      <c r="M153" s="39">
        <f>SUM(I153:K153)/3.8</f>
        <v>61.31578947368421</v>
      </c>
      <c r="N153" s="40">
        <v>5</v>
      </c>
      <c r="O153" s="40">
        <v>5</v>
      </c>
      <c r="P153" s="40"/>
      <c r="Q153" s="40"/>
      <c r="R153" s="41">
        <v>6</v>
      </c>
    </row>
    <row r="154" spans="2:18" ht="15.75">
      <c r="B154" s="33">
        <v>0.686111111111113</v>
      </c>
      <c r="C154" s="34"/>
      <c r="D154" s="35"/>
      <c r="E154" s="36"/>
      <c r="F154" s="42"/>
      <c r="G154" s="42"/>
      <c r="H154" s="37"/>
      <c r="I154" s="34"/>
      <c r="J154" s="34"/>
      <c r="K154" s="34"/>
      <c r="L154" s="34"/>
      <c r="M154" s="39"/>
      <c r="N154" s="40"/>
      <c r="O154" s="40"/>
      <c r="P154" s="40"/>
      <c r="Q154" s="40"/>
      <c r="R154" s="41"/>
    </row>
    <row r="155" spans="2:18" ht="15.75">
      <c r="B155" s="33">
        <v>0.7083333333333356</v>
      </c>
      <c r="C155" s="43"/>
      <c r="D155" s="34"/>
      <c r="E155" s="34"/>
      <c r="F155" s="34" t="s">
        <v>63</v>
      </c>
      <c r="G155" s="34"/>
      <c r="H155" s="34"/>
      <c r="I155" s="43"/>
      <c r="J155" s="43"/>
      <c r="K155" s="43"/>
      <c r="L155" s="43"/>
      <c r="M155" s="43"/>
      <c r="N155" s="50"/>
      <c r="O155" s="50"/>
      <c r="P155" s="50"/>
      <c r="Q155" s="50"/>
      <c r="R155" s="44"/>
    </row>
    <row r="156" spans="2:18" ht="16.5" thickBot="1">
      <c r="B156" s="45"/>
      <c r="C156" s="46"/>
      <c r="D156" s="46"/>
      <c r="E156" s="46"/>
      <c r="F156" s="46"/>
      <c r="G156" s="46"/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7"/>
    </row>
    <row r="157" ht="16.5" thickBot="1"/>
    <row r="158" spans="2:18" ht="27.75" thickBot="1">
      <c r="B158" s="76" t="s">
        <v>0</v>
      </c>
      <c r="C158" s="77"/>
      <c r="D158" s="77"/>
      <c r="E158" s="77"/>
      <c r="F158" s="77"/>
      <c r="G158" s="77"/>
      <c r="H158" s="78" t="s">
        <v>1</v>
      </c>
      <c r="I158" s="78"/>
      <c r="J158" s="78"/>
      <c r="K158" s="78"/>
      <c r="L158" s="78"/>
      <c r="M158" s="79"/>
      <c r="N158" s="80" t="s">
        <v>2</v>
      </c>
      <c r="O158" s="81"/>
      <c r="P158" s="81"/>
      <c r="Q158" s="1">
        <v>12</v>
      </c>
      <c r="R158" s="2">
        <v>11</v>
      </c>
    </row>
    <row r="159" spans="2:18" ht="20.25" thickBot="1">
      <c r="B159" s="57" t="s">
        <v>3</v>
      </c>
      <c r="C159" s="58"/>
      <c r="D159" s="58"/>
      <c r="E159" s="58"/>
      <c r="F159" s="58"/>
      <c r="G159" s="58"/>
      <c r="H159" s="3" t="s">
        <v>4</v>
      </c>
      <c r="I159" s="70" t="s">
        <v>164</v>
      </c>
      <c r="J159" s="70"/>
      <c r="K159" s="70"/>
      <c r="L159" s="70"/>
      <c r="M159" s="4"/>
      <c r="N159" s="71" t="s">
        <v>6</v>
      </c>
      <c r="O159" s="72"/>
      <c r="P159" s="73"/>
      <c r="Q159" s="74">
        <f>SUM(M167:M180)/R158</f>
        <v>61.568258169601954</v>
      </c>
      <c r="R159" s="75"/>
    </row>
    <row r="160" spans="2:18" ht="19.5" thickBot="1">
      <c r="B160" s="57" t="s">
        <v>165</v>
      </c>
      <c r="C160" s="58"/>
      <c r="D160" s="58"/>
      <c r="E160" s="58"/>
      <c r="F160" s="58"/>
      <c r="G160" s="58"/>
      <c r="H160" s="5" t="s">
        <v>8</v>
      </c>
      <c r="I160" s="59" t="s">
        <v>166</v>
      </c>
      <c r="J160" s="59"/>
      <c r="K160" s="59"/>
      <c r="L160" s="59"/>
      <c r="M160" s="7"/>
      <c r="N160" s="7"/>
      <c r="O160" s="6"/>
      <c r="P160" s="60" t="s">
        <v>167</v>
      </c>
      <c r="Q160" s="60"/>
      <c r="R160" s="8"/>
    </row>
    <row r="161" spans="2:18" ht="19.5">
      <c r="B161" s="62" t="s">
        <v>168</v>
      </c>
      <c r="C161" s="63"/>
      <c r="D161" s="63"/>
      <c r="E161" s="63"/>
      <c r="F161" s="63"/>
      <c r="G161" s="64"/>
      <c r="H161" s="9"/>
      <c r="I161" s="68" t="s">
        <v>68</v>
      </c>
      <c r="J161" s="68"/>
      <c r="K161" s="69"/>
      <c r="L161" s="69"/>
      <c r="M161" s="10"/>
      <c r="N161" s="11"/>
      <c r="O161" s="11"/>
      <c r="P161" s="61"/>
      <c r="Q161" s="61"/>
      <c r="R161" s="8"/>
    </row>
    <row r="162" spans="2:18" ht="19.5" customHeight="1" thickBot="1">
      <c r="B162" s="65"/>
      <c r="C162" s="66"/>
      <c r="D162" s="66"/>
      <c r="E162" s="66"/>
      <c r="F162" s="66"/>
      <c r="G162" s="67"/>
      <c r="H162" s="12"/>
      <c r="I162" s="12"/>
      <c r="J162" s="12"/>
      <c r="K162" s="12"/>
      <c r="L162" s="12"/>
      <c r="M162" s="12"/>
      <c r="N162" s="12"/>
      <c r="O162" s="12"/>
      <c r="P162" s="61"/>
      <c r="Q162" s="61"/>
      <c r="R162" s="8"/>
    </row>
    <row r="163" spans="2:18" ht="16.5" thickBot="1">
      <c r="B163" s="13"/>
      <c r="C163" s="12"/>
      <c r="D163" s="14"/>
      <c r="E163" s="12"/>
      <c r="F163" s="12"/>
      <c r="G163" s="12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6"/>
    </row>
    <row r="164" spans="2:18" ht="15.75">
      <c r="B164" s="17" t="s">
        <v>12</v>
      </c>
      <c r="C164" s="18" t="s">
        <v>13</v>
      </c>
      <c r="D164" s="18" t="s">
        <v>14</v>
      </c>
      <c r="E164" s="18" t="s">
        <v>15</v>
      </c>
      <c r="F164" s="19" t="s">
        <v>16</v>
      </c>
      <c r="G164" s="20" t="s">
        <v>17</v>
      </c>
      <c r="H164" s="21" t="s">
        <v>18</v>
      </c>
      <c r="I164" s="18" t="s">
        <v>19</v>
      </c>
      <c r="J164" s="18" t="s">
        <v>19</v>
      </c>
      <c r="K164" s="18" t="s">
        <v>19</v>
      </c>
      <c r="L164" s="18" t="s">
        <v>20</v>
      </c>
      <c r="M164" s="18" t="s">
        <v>21</v>
      </c>
      <c r="N164" s="56" t="s">
        <v>22</v>
      </c>
      <c r="O164" s="56"/>
      <c r="P164" s="56"/>
      <c r="Q164" s="56"/>
      <c r="R164" s="22"/>
    </row>
    <row r="165" spans="2:18" ht="16.5" thickBot="1">
      <c r="B165" s="23"/>
      <c r="C165" s="24"/>
      <c r="D165" s="25" t="s">
        <v>23</v>
      </c>
      <c r="E165" s="26"/>
      <c r="F165" s="27" t="s">
        <v>24</v>
      </c>
      <c r="G165" s="27" t="s">
        <v>25</v>
      </c>
      <c r="H165" s="26" t="s">
        <v>26</v>
      </c>
      <c r="I165" s="26" t="s">
        <v>27</v>
      </c>
      <c r="J165" s="26" t="s">
        <v>28</v>
      </c>
      <c r="K165" s="26" t="s">
        <v>29</v>
      </c>
      <c r="L165" s="26" t="s">
        <v>23</v>
      </c>
      <c r="M165" s="26"/>
      <c r="N165" s="26" t="s">
        <v>30</v>
      </c>
      <c r="O165" s="26" t="s">
        <v>27</v>
      </c>
      <c r="P165" s="26" t="s">
        <v>28</v>
      </c>
      <c r="Q165" s="26" t="s">
        <v>29</v>
      </c>
      <c r="R165" s="28" t="s">
        <v>31</v>
      </c>
    </row>
    <row r="166" spans="2:18" ht="15.75">
      <c r="B166" s="29"/>
      <c r="C166" s="30"/>
      <c r="D166" s="30"/>
      <c r="E166" s="30"/>
      <c r="F166" s="31"/>
      <c r="G166" s="31"/>
      <c r="H166" s="30"/>
      <c r="I166" s="30"/>
      <c r="J166" s="30"/>
      <c r="K166" s="30"/>
      <c r="L166" s="30"/>
      <c r="M166" s="30"/>
      <c r="N166" s="30"/>
      <c r="O166" s="30"/>
      <c r="P166" s="30"/>
      <c r="Q166" s="30"/>
      <c r="R166" s="32"/>
    </row>
    <row r="167" spans="2:18" ht="30">
      <c r="B167" s="33">
        <v>0.7527777777777808</v>
      </c>
      <c r="C167" s="34" t="s">
        <v>169</v>
      </c>
      <c r="D167" s="35"/>
      <c r="E167" s="36">
        <v>605</v>
      </c>
      <c r="F167" s="37" t="s">
        <v>154</v>
      </c>
      <c r="G167" s="37" t="s">
        <v>155</v>
      </c>
      <c r="H167" s="38"/>
      <c r="I167" s="34">
        <v>254</v>
      </c>
      <c r="J167" s="34"/>
      <c r="K167" s="34"/>
      <c r="L167" s="34">
        <v>41</v>
      </c>
      <c r="M167" s="39">
        <f>SUM(I167:K167)/3.8</f>
        <v>66.8421052631579</v>
      </c>
      <c r="N167" s="40">
        <v>1</v>
      </c>
      <c r="O167" s="40"/>
      <c r="P167" s="40"/>
      <c r="Q167" s="40"/>
      <c r="R167" s="41">
        <v>10</v>
      </c>
    </row>
    <row r="168" spans="2:18" ht="30">
      <c r="B168" s="33">
        <v>0.7861111111111146</v>
      </c>
      <c r="C168" s="34" t="s">
        <v>169</v>
      </c>
      <c r="D168" s="35"/>
      <c r="E168" s="36">
        <v>45</v>
      </c>
      <c r="F168" s="42" t="s">
        <v>170</v>
      </c>
      <c r="G168" s="42" t="s">
        <v>171</v>
      </c>
      <c r="H168" s="37" t="s">
        <v>172</v>
      </c>
      <c r="I168" s="34">
        <v>252</v>
      </c>
      <c r="J168" s="34"/>
      <c r="K168" s="34"/>
      <c r="L168" s="34">
        <v>41</v>
      </c>
      <c r="M168" s="39">
        <f>SUM(I168:K168)/3.8</f>
        <v>66.31578947368422</v>
      </c>
      <c r="N168" s="40">
        <v>2</v>
      </c>
      <c r="O168" s="40"/>
      <c r="P168" s="40"/>
      <c r="Q168" s="40"/>
      <c r="R168" s="41">
        <v>9</v>
      </c>
    </row>
    <row r="169" spans="2:18" ht="30">
      <c r="B169" s="33">
        <v>0.7750000000000034</v>
      </c>
      <c r="C169" s="34" t="s">
        <v>173</v>
      </c>
      <c r="D169" s="35"/>
      <c r="E169" s="36">
        <v>987</v>
      </c>
      <c r="F169" s="37" t="s">
        <v>174</v>
      </c>
      <c r="G169" s="42" t="s">
        <v>175</v>
      </c>
      <c r="H169" s="37" t="s">
        <v>176</v>
      </c>
      <c r="I169" s="34">
        <v>248</v>
      </c>
      <c r="J169" s="34"/>
      <c r="K169" s="34"/>
      <c r="L169" s="34">
        <v>39</v>
      </c>
      <c r="M169" s="39">
        <f>SUM(I169:K169)/3.8</f>
        <v>65.26315789473685</v>
      </c>
      <c r="N169" s="40">
        <v>3</v>
      </c>
      <c r="O169" s="40"/>
      <c r="P169" s="40"/>
      <c r="Q169" s="40"/>
      <c r="R169" s="41"/>
    </row>
    <row r="170" spans="2:18" ht="30">
      <c r="B170" s="33">
        <v>0.7638888888888921</v>
      </c>
      <c r="C170" s="34" t="s">
        <v>177</v>
      </c>
      <c r="D170" s="35"/>
      <c r="E170" s="36">
        <v>990</v>
      </c>
      <c r="F170" s="42" t="s">
        <v>178</v>
      </c>
      <c r="G170" s="42" t="s">
        <v>179</v>
      </c>
      <c r="H170" s="38"/>
      <c r="I170" s="34">
        <v>296</v>
      </c>
      <c r="J170" s="34"/>
      <c r="K170" s="34"/>
      <c r="L170" s="34">
        <v>39</v>
      </c>
      <c r="M170" s="39">
        <f>SUM(I170:K170)/4.7</f>
        <v>62.97872340425532</v>
      </c>
      <c r="N170" s="40">
        <v>4</v>
      </c>
      <c r="O170" s="40"/>
      <c r="P170" s="40"/>
      <c r="Q170" s="40"/>
      <c r="R170" s="41"/>
    </row>
    <row r="171" spans="2:18" ht="30">
      <c r="B171" s="33">
        <v>0.7305555555555582</v>
      </c>
      <c r="C171" s="34" t="s">
        <v>169</v>
      </c>
      <c r="D171" s="35"/>
      <c r="E171" s="36">
        <v>833</v>
      </c>
      <c r="F171" s="37" t="s">
        <v>130</v>
      </c>
      <c r="G171" s="37" t="s">
        <v>131</v>
      </c>
      <c r="H171" s="37" t="s">
        <v>132</v>
      </c>
      <c r="I171" s="34">
        <v>239</v>
      </c>
      <c r="J171" s="34"/>
      <c r="K171" s="34"/>
      <c r="L171" s="34">
        <v>38</v>
      </c>
      <c r="M171" s="39">
        <f>SUM(I171:K171)/3.8</f>
        <v>62.89473684210527</v>
      </c>
      <c r="N171" s="40">
        <v>5</v>
      </c>
      <c r="O171" s="40"/>
      <c r="P171" s="40"/>
      <c r="Q171" s="40"/>
      <c r="R171" s="41">
        <v>8</v>
      </c>
    </row>
    <row r="172" spans="2:18" ht="30">
      <c r="B172" s="33">
        <v>0.7361111111111138</v>
      </c>
      <c r="C172" s="34" t="s">
        <v>169</v>
      </c>
      <c r="D172" s="35"/>
      <c r="E172" s="36">
        <v>678</v>
      </c>
      <c r="F172" s="37" t="s">
        <v>135</v>
      </c>
      <c r="G172" s="42" t="s">
        <v>136</v>
      </c>
      <c r="H172" s="38"/>
      <c r="I172" s="34">
        <v>238</v>
      </c>
      <c r="J172" s="34"/>
      <c r="K172" s="34"/>
      <c r="L172" s="34">
        <v>39</v>
      </c>
      <c r="M172" s="39">
        <f>SUM(I172:K172)/3.8</f>
        <v>62.631578947368425</v>
      </c>
      <c r="N172" s="40">
        <v>6</v>
      </c>
      <c r="O172" s="40"/>
      <c r="P172" s="40"/>
      <c r="Q172" s="40"/>
      <c r="R172" s="41">
        <v>7</v>
      </c>
    </row>
    <row r="173" spans="2:18" ht="30">
      <c r="B173" s="33">
        <v>0.7694444444444477</v>
      </c>
      <c r="C173" s="34" t="s">
        <v>177</v>
      </c>
      <c r="D173" s="35"/>
      <c r="E173" s="36">
        <v>476</v>
      </c>
      <c r="F173" s="37" t="s">
        <v>180</v>
      </c>
      <c r="G173" s="37" t="s">
        <v>181</v>
      </c>
      <c r="H173" s="37" t="s">
        <v>182</v>
      </c>
      <c r="I173" s="34">
        <v>286</v>
      </c>
      <c r="J173" s="34"/>
      <c r="K173" s="34"/>
      <c r="L173" s="34">
        <v>38</v>
      </c>
      <c r="M173" s="39">
        <f>SUM(I173:K173)/4.7</f>
        <v>60.85106382978723</v>
      </c>
      <c r="N173" s="40">
        <v>7</v>
      </c>
      <c r="O173" s="40"/>
      <c r="P173" s="40"/>
      <c r="Q173" s="40"/>
      <c r="R173" s="41"/>
    </row>
    <row r="174" spans="2:18" ht="30">
      <c r="B174" s="33">
        <v>0.7472222222222251</v>
      </c>
      <c r="C174" s="34" t="s">
        <v>169</v>
      </c>
      <c r="D174" s="35"/>
      <c r="E174" s="36">
        <v>986</v>
      </c>
      <c r="F174" s="42" t="s">
        <v>162</v>
      </c>
      <c r="G174" s="42" t="s">
        <v>163</v>
      </c>
      <c r="H174" s="38"/>
      <c r="I174" s="34">
        <v>229</v>
      </c>
      <c r="J174" s="34"/>
      <c r="K174" s="34"/>
      <c r="L174" s="34">
        <v>37</v>
      </c>
      <c r="M174" s="39">
        <f>SUM(I174:K174)/3.8</f>
        <v>60.26315789473684</v>
      </c>
      <c r="N174" s="40">
        <v>8</v>
      </c>
      <c r="O174" s="40"/>
      <c r="P174" s="40"/>
      <c r="Q174" s="40"/>
      <c r="R174" s="41">
        <v>6</v>
      </c>
    </row>
    <row r="175" spans="2:18" ht="30">
      <c r="B175" s="33">
        <v>0.7916666666666703</v>
      </c>
      <c r="C175" s="34" t="s">
        <v>169</v>
      </c>
      <c r="D175" s="35"/>
      <c r="E175" s="36">
        <v>176</v>
      </c>
      <c r="F175" s="42" t="s">
        <v>183</v>
      </c>
      <c r="G175" s="42" t="s">
        <v>184</v>
      </c>
      <c r="H175" s="37" t="s">
        <v>185</v>
      </c>
      <c r="I175" s="34">
        <v>226</v>
      </c>
      <c r="J175" s="34"/>
      <c r="K175" s="34"/>
      <c r="L175" s="34">
        <v>34</v>
      </c>
      <c r="M175" s="39">
        <f>SUM(I175:K175)/3.8</f>
        <v>59.473684210526315</v>
      </c>
      <c r="N175" s="40">
        <v>9</v>
      </c>
      <c r="O175" s="40"/>
      <c r="P175" s="40"/>
      <c r="Q175" s="40"/>
      <c r="R175" s="41">
        <v>5</v>
      </c>
    </row>
    <row r="176" spans="2:18" ht="30">
      <c r="B176" s="33">
        <v>0.7583333333333364</v>
      </c>
      <c r="C176" s="34" t="s">
        <v>169</v>
      </c>
      <c r="D176" s="35"/>
      <c r="E176" s="36">
        <v>1</v>
      </c>
      <c r="F176" s="42" t="s">
        <v>159</v>
      </c>
      <c r="G176" s="42" t="s">
        <v>160</v>
      </c>
      <c r="H176" s="37" t="s">
        <v>161</v>
      </c>
      <c r="I176" s="34">
        <v>212</v>
      </c>
      <c r="J176" s="34"/>
      <c r="K176" s="34"/>
      <c r="L176" s="34">
        <v>35</v>
      </c>
      <c r="M176" s="39">
        <f>SUM(I176:K176)/3.8</f>
        <v>55.78947368421053</v>
      </c>
      <c r="N176" s="40">
        <v>10</v>
      </c>
      <c r="O176" s="40"/>
      <c r="P176" s="40"/>
      <c r="Q176" s="40"/>
      <c r="R176" s="41">
        <v>4</v>
      </c>
    </row>
    <row r="177" spans="2:18" ht="30">
      <c r="B177" s="33">
        <v>0.7416666666666695</v>
      </c>
      <c r="C177" s="34" t="s">
        <v>169</v>
      </c>
      <c r="D177" s="35" t="s">
        <v>23</v>
      </c>
      <c r="E177" s="36">
        <v>87</v>
      </c>
      <c r="F177" s="42" t="s">
        <v>186</v>
      </c>
      <c r="G177" s="42" t="s">
        <v>187</v>
      </c>
      <c r="H177" s="37" t="s">
        <v>188</v>
      </c>
      <c r="I177" s="34">
        <v>205</v>
      </c>
      <c r="J177" s="34"/>
      <c r="K177" s="34"/>
      <c r="L177" s="34">
        <v>35</v>
      </c>
      <c r="M177" s="39">
        <f>SUM(I177:K177)/3.8</f>
        <v>53.94736842105264</v>
      </c>
      <c r="N177" s="40">
        <v>11</v>
      </c>
      <c r="O177" s="40"/>
      <c r="P177" s="40"/>
      <c r="Q177" s="40"/>
      <c r="R177" s="41">
        <v>3</v>
      </c>
    </row>
    <row r="178" spans="2:18" ht="30">
      <c r="B178" s="33">
        <v>0.7250000000000025</v>
      </c>
      <c r="C178" s="34" t="s">
        <v>169</v>
      </c>
      <c r="D178" s="35"/>
      <c r="E178" s="36">
        <v>989</v>
      </c>
      <c r="F178" s="42" t="s">
        <v>189</v>
      </c>
      <c r="G178" s="42" t="s">
        <v>190</v>
      </c>
      <c r="H178" s="38"/>
      <c r="I178" s="34" t="s">
        <v>41</v>
      </c>
      <c r="J178" s="34"/>
      <c r="K178" s="34"/>
      <c r="L178" s="34"/>
      <c r="M178" s="39">
        <v>0</v>
      </c>
      <c r="N178" s="40" t="s">
        <v>41</v>
      </c>
      <c r="O178" s="40"/>
      <c r="P178" s="40"/>
      <c r="Q178" s="40"/>
      <c r="R178" s="41"/>
    </row>
    <row r="179" spans="2:18" ht="30">
      <c r="B179" s="33">
        <v>0.7194444444444469</v>
      </c>
      <c r="C179" s="34" t="s">
        <v>169</v>
      </c>
      <c r="D179" s="35"/>
      <c r="E179" s="36">
        <v>191</v>
      </c>
      <c r="F179" s="37" t="s">
        <v>143</v>
      </c>
      <c r="G179" s="37" t="s">
        <v>144</v>
      </c>
      <c r="H179" s="37" t="s">
        <v>145</v>
      </c>
      <c r="I179" s="34" t="s">
        <v>62</v>
      </c>
      <c r="J179" s="34"/>
      <c r="K179" s="34"/>
      <c r="L179" s="34"/>
      <c r="M179" s="39">
        <f>SUM(I179:K179)/3.8</f>
        <v>0</v>
      </c>
      <c r="N179" s="40"/>
      <c r="O179" s="40"/>
      <c r="P179" s="40"/>
      <c r="Q179" s="40"/>
      <c r="R179" s="41"/>
    </row>
    <row r="180" spans="2:18" ht="15.75">
      <c r="B180" s="33">
        <v>0.780555555555559</v>
      </c>
      <c r="C180" s="34"/>
      <c r="D180" s="34"/>
      <c r="E180" s="34"/>
      <c r="F180" s="34"/>
      <c r="G180" s="34"/>
      <c r="H180" s="34"/>
      <c r="I180" s="34"/>
      <c r="J180" s="34"/>
      <c r="K180" s="34"/>
      <c r="L180" s="34"/>
      <c r="M180" s="39"/>
      <c r="N180" s="40"/>
      <c r="O180" s="40"/>
      <c r="P180" s="40"/>
      <c r="Q180" s="40"/>
      <c r="R180" s="41"/>
    </row>
    <row r="181" spans="2:18" ht="15.75">
      <c r="B181" s="33">
        <v>0.7972222222222259</v>
      </c>
      <c r="C181" s="43"/>
      <c r="D181" s="34"/>
      <c r="E181" s="34"/>
      <c r="F181" s="34" t="s">
        <v>63</v>
      </c>
      <c r="G181" s="34"/>
      <c r="H181" s="34"/>
      <c r="I181" s="43"/>
      <c r="J181" s="43"/>
      <c r="K181" s="43"/>
      <c r="L181" s="43"/>
      <c r="M181" s="43"/>
      <c r="N181" s="43"/>
      <c r="O181" s="43"/>
      <c r="P181" s="43"/>
      <c r="Q181" s="43"/>
      <c r="R181" s="44"/>
    </row>
    <row r="182" spans="2:18" ht="16.5" thickBot="1">
      <c r="B182" s="45"/>
      <c r="C182" s="46"/>
      <c r="D182" s="46"/>
      <c r="E182" s="46"/>
      <c r="F182" s="46"/>
      <c r="G182" s="46"/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7"/>
    </row>
  </sheetData>
  <mergeCells count="117">
    <mergeCell ref="B2:G2"/>
    <mergeCell ref="H2:M2"/>
    <mergeCell ref="N2:P2"/>
    <mergeCell ref="B3:G3"/>
    <mergeCell ref="I3:L3"/>
    <mergeCell ref="N3:P3"/>
    <mergeCell ref="Q3:R3"/>
    <mergeCell ref="B4:G4"/>
    <mergeCell ref="I4:L4"/>
    <mergeCell ref="P4:Q6"/>
    <mergeCell ref="B5:G6"/>
    <mergeCell ref="I5:L5"/>
    <mergeCell ref="N8:Q8"/>
    <mergeCell ref="B24:G24"/>
    <mergeCell ref="H24:M24"/>
    <mergeCell ref="N24:P24"/>
    <mergeCell ref="B25:G25"/>
    <mergeCell ref="I25:L25"/>
    <mergeCell ref="N25:P25"/>
    <mergeCell ref="Q25:R25"/>
    <mergeCell ref="B26:G26"/>
    <mergeCell ref="I26:L26"/>
    <mergeCell ref="P26:Q28"/>
    <mergeCell ref="B27:G28"/>
    <mergeCell ref="I27:L27"/>
    <mergeCell ref="N30:Q30"/>
    <mergeCell ref="B48:G48"/>
    <mergeCell ref="H48:M48"/>
    <mergeCell ref="N48:P48"/>
    <mergeCell ref="B49:G49"/>
    <mergeCell ref="I49:L49"/>
    <mergeCell ref="N49:P49"/>
    <mergeCell ref="Q49:R49"/>
    <mergeCell ref="B50:G50"/>
    <mergeCell ref="I50:L50"/>
    <mergeCell ref="P50:Q52"/>
    <mergeCell ref="B51:G52"/>
    <mergeCell ref="I51:L51"/>
    <mergeCell ref="N54:Q54"/>
    <mergeCell ref="B66:G66"/>
    <mergeCell ref="H66:M66"/>
    <mergeCell ref="N66:P66"/>
    <mergeCell ref="B67:G67"/>
    <mergeCell ref="I67:L67"/>
    <mergeCell ref="N67:P67"/>
    <mergeCell ref="Q67:R67"/>
    <mergeCell ref="B68:G68"/>
    <mergeCell ref="I68:L68"/>
    <mergeCell ref="P68:Q70"/>
    <mergeCell ref="B69:G70"/>
    <mergeCell ref="I69:L69"/>
    <mergeCell ref="N72:Q72"/>
    <mergeCell ref="B84:G84"/>
    <mergeCell ref="H84:M84"/>
    <mergeCell ref="N84:P84"/>
    <mergeCell ref="B85:G85"/>
    <mergeCell ref="I85:L85"/>
    <mergeCell ref="N85:P85"/>
    <mergeCell ref="Q85:R85"/>
    <mergeCell ref="B86:G86"/>
    <mergeCell ref="I86:L86"/>
    <mergeCell ref="P86:Q88"/>
    <mergeCell ref="B87:G88"/>
    <mergeCell ref="I87:L87"/>
    <mergeCell ref="N90:Q90"/>
    <mergeCell ref="B101:G101"/>
    <mergeCell ref="H101:M101"/>
    <mergeCell ref="N101:P101"/>
    <mergeCell ref="B102:G102"/>
    <mergeCell ref="I102:L102"/>
    <mergeCell ref="N102:P102"/>
    <mergeCell ref="Q102:R102"/>
    <mergeCell ref="B103:G103"/>
    <mergeCell ref="I103:L103"/>
    <mergeCell ref="P103:Q105"/>
    <mergeCell ref="B104:G105"/>
    <mergeCell ref="I104:L104"/>
    <mergeCell ref="N107:Q107"/>
    <mergeCell ref="B121:G121"/>
    <mergeCell ref="H121:M121"/>
    <mergeCell ref="N121:P121"/>
    <mergeCell ref="B122:G122"/>
    <mergeCell ref="I122:L122"/>
    <mergeCell ref="N122:P122"/>
    <mergeCell ref="Q122:R122"/>
    <mergeCell ref="B123:G123"/>
    <mergeCell ref="I123:L123"/>
    <mergeCell ref="P123:Q125"/>
    <mergeCell ref="B124:G125"/>
    <mergeCell ref="I124:L124"/>
    <mergeCell ref="N127:Q127"/>
    <mergeCell ref="B140:G140"/>
    <mergeCell ref="H140:M140"/>
    <mergeCell ref="N140:P140"/>
    <mergeCell ref="B141:G141"/>
    <mergeCell ref="I141:L141"/>
    <mergeCell ref="N141:P141"/>
    <mergeCell ref="Q141:R141"/>
    <mergeCell ref="B142:G142"/>
    <mergeCell ref="I142:L142"/>
    <mergeCell ref="P142:Q144"/>
    <mergeCell ref="B143:G144"/>
    <mergeCell ref="I143:L143"/>
    <mergeCell ref="N146:Q146"/>
    <mergeCell ref="B158:G158"/>
    <mergeCell ref="H158:M158"/>
    <mergeCell ref="N158:P158"/>
    <mergeCell ref="B159:G159"/>
    <mergeCell ref="I159:L159"/>
    <mergeCell ref="N159:P159"/>
    <mergeCell ref="Q159:R159"/>
    <mergeCell ref="N164:Q164"/>
    <mergeCell ref="B160:G160"/>
    <mergeCell ref="I160:L160"/>
    <mergeCell ref="P160:Q162"/>
    <mergeCell ref="B161:G162"/>
    <mergeCell ref="I161:L161"/>
  </mergeCells>
  <printOptions/>
  <pageMargins left="0.75" right="0.75" top="1" bottom="1" header="0.5" footer="0.5"/>
  <pageSetup orientation="portrait" paperSize="9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Q56"/>
  <sheetViews>
    <sheetView workbookViewId="0" topLeftCell="A1">
      <selection activeCell="B2" sqref="B2:G2"/>
    </sheetView>
  </sheetViews>
  <sheetFormatPr defaultColWidth="9.00390625" defaultRowHeight="15.75"/>
  <cols>
    <col min="1" max="1" width="0.875" style="0" customWidth="1"/>
    <col min="2" max="2" width="6.00390625" style="0" bestFit="1" customWidth="1"/>
    <col min="3" max="3" width="5.375" style="0" bestFit="1" customWidth="1"/>
    <col min="4" max="4" width="5.125" style="0" bestFit="1" customWidth="1"/>
    <col min="5" max="5" width="4.375" style="0" bestFit="1" customWidth="1"/>
    <col min="6" max="7" width="19.625" style="0" customWidth="1"/>
    <col min="8" max="8" width="9.25390625" style="0" bestFit="1" customWidth="1"/>
    <col min="9" max="12" width="7.625" style="0" customWidth="1"/>
    <col min="13" max="17" width="5.625" style="0" customWidth="1"/>
  </cols>
  <sheetData>
    <row r="1" ht="4.5" customHeight="1" thickBot="1"/>
    <row r="2" spans="2:17" ht="27.75" thickBot="1">
      <c r="B2" s="76" t="s">
        <v>0</v>
      </c>
      <c r="C2" s="77"/>
      <c r="D2" s="77"/>
      <c r="E2" s="77"/>
      <c r="F2" s="77"/>
      <c r="G2" s="77"/>
      <c r="H2" s="78" t="s">
        <v>1</v>
      </c>
      <c r="I2" s="78"/>
      <c r="J2" s="78"/>
      <c r="K2" s="78"/>
      <c r="L2" s="78"/>
      <c r="M2" s="80" t="s">
        <v>2</v>
      </c>
      <c r="N2" s="81"/>
      <c r="O2" s="81"/>
      <c r="P2" s="1">
        <v>12</v>
      </c>
      <c r="Q2" s="2">
        <v>12</v>
      </c>
    </row>
    <row r="3" spans="2:17" ht="20.25" thickBot="1">
      <c r="B3" s="57" t="s">
        <v>3</v>
      </c>
      <c r="C3" s="58"/>
      <c r="D3" s="58"/>
      <c r="E3" s="58"/>
      <c r="F3" s="58"/>
      <c r="G3" s="58"/>
      <c r="H3" s="3" t="s">
        <v>4</v>
      </c>
      <c r="I3" s="70" t="s">
        <v>192</v>
      </c>
      <c r="J3" s="70"/>
      <c r="K3" s="70"/>
      <c r="L3" s="70"/>
      <c r="M3" s="71" t="s">
        <v>6</v>
      </c>
      <c r="N3" s="72"/>
      <c r="O3" s="73"/>
      <c r="P3" s="74">
        <f>SUM(L11:L23)/Q2</f>
        <v>60.68749999999999</v>
      </c>
      <c r="Q3" s="75"/>
    </row>
    <row r="4" spans="2:17" ht="19.5" thickBot="1">
      <c r="B4" s="57" t="s">
        <v>193</v>
      </c>
      <c r="C4" s="58"/>
      <c r="D4" s="58"/>
      <c r="E4" s="58"/>
      <c r="F4" s="58"/>
      <c r="G4" s="58"/>
      <c r="H4" s="5" t="s">
        <v>8</v>
      </c>
      <c r="I4" s="59" t="s">
        <v>194</v>
      </c>
      <c r="J4" s="59"/>
      <c r="K4" s="59"/>
      <c r="L4" s="59"/>
      <c r="M4" s="7"/>
      <c r="N4" s="6"/>
      <c r="O4" s="60" t="s">
        <v>195</v>
      </c>
      <c r="P4" s="60"/>
      <c r="Q4" s="8"/>
    </row>
    <row r="5" spans="2:17" ht="19.5">
      <c r="B5" s="62" t="s">
        <v>196</v>
      </c>
      <c r="C5" s="63"/>
      <c r="D5" s="63"/>
      <c r="E5" s="63"/>
      <c r="F5" s="63"/>
      <c r="G5" s="64"/>
      <c r="H5" s="9"/>
      <c r="I5" s="68" t="s">
        <v>11</v>
      </c>
      <c r="J5" s="68"/>
      <c r="K5" s="69"/>
      <c r="L5" s="69"/>
      <c r="M5" s="11"/>
      <c r="N5" s="11"/>
      <c r="O5" s="61"/>
      <c r="P5" s="61"/>
      <c r="Q5" s="8"/>
    </row>
    <row r="6" spans="2:17" ht="19.5" customHeight="1" thickBot="1">
      <c r="B6" s="65"/>
      <c r="C6" s="66"/>
      <c r="D6" s="66"/>
      <c r="E6" s="66"/>
      <c r="F6" s="66"/>
      <c r="G6" s="67"/>
      <c r="H6" s="12"/>
      <c r="I6" s="12"/>
      <c r="J6" s="12"/>
      <c r="K6" s="12"/>
      <c r="L6" s="12"/>
      <c r="M6" s="12"/>
      <c r="N6" s="12"/>
      <c r="O6" s="61"/>
      <c r="P6" s="61"/>
      <c r="Q6" s="8"/>
    </row>
    <row r="7" spans="2:17" ht="16.5" thickBot="1">
      <c r="B7" s="13"/>
      <c r="C7" s="12"/>
      <c r="D7" s="14"/>
      <c r="E7" s="12"/>
      <c r="F7" s="12"/>
      <c r="G7" s="12"/>
      <c r="H7" s="15"/>
      <c r="I7" s="15"/>
      <c r="J7" s="15"/>
      <c r="K7" s="15"/>
      <c r="L7" s="15"/>
      <c r="M7" s="15"/>
      <c r="N7" s="15"/>
      <c r="O7" s="15"/>
      <c r="P7" s="15"/>
      <c r="Q7" s="16"/>
    </row>
    <row r="8" spans="2:17" ht="15.75">
      <c r="B8" s="17" t="s">
        <v>12</v>
      </c>
      <c r="C8" s="18" t="s">
        <v>13</v>
      </c>
      <c r="D8" s="18" t="s">
        <v>14</v>
      </c>
      <c r="E8" s="18" t="s">
        <v>15</v>
      </c>
      <c r="F8" s="19" t="s">
        <v>16</v>
      </c>
      <c r="G8" s="19" t="s">
        <v>197</v>
      </c>
      <c r="H8" s="18" t="s">
        <v>198</v>
      </c>
      <c r="I8" s="18" t="s">
        <v>19</v>
      </c>
      <c r="J8" s="18" t="s">
        <v>19</v>
      </c>
      <c r="K8" s="18" t="s">
        <v>20</v>
      </c>
      <c r="L8" s="18" t="s">
        <v>21</v>
      </c>
      <c r="M8" s="56" t="s">
        <v>22</v>
      </c>
      <c r="N8" s="56"/>
      <c r="O8" s="56"/>
      <c r="P8" s="56"/>
      <c r="Q8" s="22"/>
    </row>
    <row r="9" spans="2:17" ht="16.5" thickBot="1">
      <c r="B9" s="23"/>
      <c r="C9" s="24"/>
      <c r="D9" s="25" t="s">
        <v>23</v>
      </c>
      <c r="E9" s="26"/>
      <c r="F9" s="27" t="s">
        <v>23</v>
      </c>
      <c r="G9" s="27" t="s">
        <v>23</v>
      </c>
      <c r="H9" s="26" t="s">
        <v>26</v>
      </c>
      <c r="I9" s="26" t="s">
        <v>27</v>
      </c>
      <c r="J9" s="26" t="s">
        <v>28</v>
      </c>
      <c r="K9" s="26" t="s">
        <v>23</v>
      </c>
      <c r="L9" s="26" t="s">
        <v>23</v>
      </c>
      <c r="M9" s="26" t="s">
        <v>199</v>
      </c>
      <c r="N9" s="26" t="s">
        <v>30</v>
      </c>
      <c r="O9" s="26" t="s">
        <v>23</v>
      </c>
      <c r="P9" s="26" t="s">
        <v>23</v>
      </c>
      <c r="Q9" s="28" t="s">
        <v>200</v>
      </c>
    </row>
    <row r="10" spans="2:17" ht="15.75">
      <c r="B10" s="29"/>
      <c r="C10" s="30"/>
      <c r="D10" s="30"/>
      <c r="E10" s="30"/>
      <c r="F10" s="31"/>
      <c r="G10" s="31"/>
      <c r="H10" s="30"/>
      <c r="I10" s="30"/>
      <c r="J10" s="30"/>
      <c r="K10" s="30"/>
      <c r="L10" s="30"/>
      <c r="M10" s="30"/>
      <c r="N10" s="30"/>
      <c r="O10" s="30"/>
      <c r="P10" s="30"/>
      <c r="Q10" s="32"/>
    </row>
    <row r="11" spans="2:17" ht="15.75">
      <c r="B11" s="33">
        <v>0.4236111111111115</v>
      </c>
      <c r="C11" s="34" t="s">
        <v>201</v>
      </c>
      <c r="D11" s="35" t="s">
        <v>202</v>
      </c>
      <c r="E11" s="36">
        <v>976</v>
      </c>
      <c r="F11" s="38" t="s">
        <v>203</v>
      </c>
      <c r="G11" s="38" t="s">
        <v>204</v>
      </c>
      <c r="H11" s="38"/>
      <c r="I11" s="34">
        <v>144</v>
      </c>
      <c r="J11" s="34"/>
      <c r="K11" s="34">
        <v>52</v>
      </c>
      <c r="L11" s="39">
        <f>SUM(I11)/2.2</f>
        <v>65.45454545454545</v>
      </c>
      <c r="M11" s="40"/>
      <c r="N11" s="40">
        <v>1</v>
      </c>
      <c r="O11" s="40"/>
      <c r="P11" s="40"/>
      <c r="Q11" s="51" t="s">
        <v>205</v>
      </c>
    </row>
    <row r="12" spans="2:17" ht="15.75">
      <c r="B12" s="33">
        <v>0.4041666666666669</v>
      </c>
      <c r="C12" s="34" t="s">
        <v>206</v>
      </c>
      <c r="D12" s="35" t="s">
        <v>202</v>
      </c>
      <c r="E12" s="36">
        <v>519</v>
      </c>
      <c r="F12" s="34" t="s">
        <v>207</v>
      </c>
      <c r="G12" s="34" t="s">
        <v>208</v>
      </c>
      <c r="H12" s="38"/>
      <c r="I12" s="34">
        <v>163</v>
      </c>
      <c r="J12" s="34"/>
      <c r="K12" s="34">
        <v>66</v>
      </c>
      <c r="L12" s="39">
        <f>SUM(I12)/2.5</f>
        <v>65.2</v>
      </c>
      <c r="M12" s="40"/>
      <c r="N12" s="40">
        <v>2</v>
      </c>
      <c r="O12" s="40"/>
      <c r="P12" s="40"/>
      <c r="Q12" s="51" t="s">
        <v>209</v>
      </c>
    </row>
    <row r="13" spans="2:17" ht="15.75">
      <c r="B13" s="33">
        <v>0.40902777777777805</v>
      </c>
      <c r="C13" s="34" t="s">
        <v>206</v>
      </c>
      <c r="D13" s="35" t="s">
        <v>202</v>
      </c>
      <c r="E13" s="36">
        <v>800</v>
      </c>
      <c r="F13" s="38" t="s">
        <v>210</v>
      </c>
      <c r="G13" s="38" t="s">
        <v>211</v>
      </c>
      <c r="H13" s="38"/>
      <c r="I13" s="34">
        <v>162</v>
      </c>
      <c r="J13" s="34"/>
      <c r="K13" s="34">
        <v>66</v>
      </c>
      <c r="L13" s="39">
        <f>SUM(I13)/2.5</f>
        <v>64.8</v>
      </c>
      <c r="M13" s="40"/>
      <c r="N13" s="40">
        <v>3</v>
      </c>
      <c r="O13" s="40"/>
      <c r="P13" s="40"/>
      <c r="Q13" s="51" t="s">
        <v>209</v>
      </c>
    </row>
    <row r="14" spans="2:17" ht="15.75">
      <c r="B14" s="33">
        <v>0.39930555555555575</v>
      </c>
      <c r="C14" s="34" t="s">
        <v>206</v>
      </c>
      <c r="D14" s="35" t="s">
        <v>202</v>
      </c>
      <c r="E14" s="36">
        <v>958</v>
      </c>
      <c r="F14" s="34" t="s">
        <v>212</v>
      </c>
      <c r="G14" s="34" t="s">
        <v>213</v>
      </c>
      <c r="H14" s="38"/>
      <c r="I14" s="34">
        <v>160</v>
      </c>
      <c r="J14" s="34"/>
      <c r="K14" s="34">
        <v>64</v>
      </c>
      <c r="L14" s="39">
        <f>SUM(I14)/2.5</f>
        <v>64</v>
      </c>
      <c r="M14" s="40"/>
      <c r="N14" s="40">
        <v>4</v>
      </c>
      <c r="O14" s="40"/>
      <c r="P14" s="40"/>
      <c r="Q14" s="51"/>
    </row>
    <row r="15" spans="2:17" ht="15.75">
      <c r="B15" s="33">
        <v>0.4333333333333338</v>
      </c>
      <c r="C15" s="34" t="s">
        <v>201</v>
      </c>
      <c r="D15" s="35" t="s">
        <v>202</v>
      </c>
      <c r="E15" s="36">
        <v>417</v>
      </c>
      <c r="F15" s="34" t="s">
        <v>214</v>
      </c>
      <c r="G15" s="34" t="s">
        <v>213</v>
      </c>
      <c r="H15" s="38"/>
      <c r="I15" s="34">
        <v>137</v>
      </c>
      <c r="J15" s="34"/>
      <c r="K15" s="34">
        <v>52</v>
      </c>
      <c r="L15" s="39">
        <f>SUM(I15)/2.2</f>
        <v>62.272727272727266</v>
      </c>
      <c r="M15" s="40"/>
      <c r="N15" s="40">
        <v>5</v>
      </c>
      <c r="O15" s="40"/>
      <c r="P15" s="40"/>
      <c r="Q15" s="51" t="s">
        <v>205</v>
      </c>
    </row>
    <row r="16" spans="2:17" ht="15.75">
      <c r="B16" s="33">
        <v>0.37986111111111115</v>
      </c>
      <c r="C16" s="34" t="s">
        <v>215</v>
      </c>
      <c r="D16" s="35" t="s">
        <v>202</v>
      </c>
      <c r="E16" s="36">
        <v>952</v>
      </c>
      <c r="F16" s="38" t="s">
        <v>216</v>
      </c>
      <c r="G16" s="38" t="s">
        <v>217</v>
      </c>
      <c r="H16" s="38"/>
      <c r="I16" s="34">
        <v>196</v>
      </c>
      <c r="J16" s="34"/>
      <c r="K16" s="34">
        <v>75</v>
      </c>
      <c r="L16" s="39">
        <f>SUM(I16)/3.2</f>
        <v>61.25</v>
      </c>
      <c r="M16" s="40"/>
      <c r="N16" s="40">
        <v>6</v>
      </c>
      <c r="O16" s="40"/>
      <c r="P16" s="40"/>
      <c r="Q16" s="51"/>
    </row>
    <row r="17" spans="2:17" ht="15.75">
      <c r="B17" s="33">
        <v>0.3944444444444446</v>
      </c>
      <c r="C17" s="34" t="s">
        <v>201</v>
      </c>
      <c r="D17" s="35" t="s">
        <v>202</v>
      </c>
      <c r="E17" s="36">
        <v>950</v>
      </c>
      <c r="F17" s="38" t="s">
        <v>218</v>
      </c>
      <c r="G17" s="38" t="s">
        <v>219</v>
      </c>
      <c r="H17" s="38" t="s">
        <v>199</v>
      </c>
      <c r="I17" s="34">
        <v>134</v>
      </c>
      <c r="J17" s="34"/>
      <c r="K17" s="34">
        <v>48</v>
      </c>
      <c r="L17" s="39">
        <f>SUM(I17)/2.2</f>
        <v>60.90909090909091</v>
      </c>
      <c r="M17" s="40" t="s">
        <v>220</v>
      </c>
      <c r="N17" s="40">
        <v>7</v>
      </c>
      <c r="O17" s="40"/>
      <c r="P17" s="40"/>
      <c r="Q17" s="51"/>
    </row>
    <row r="18" spans="2:17" ht="15.75">
      <c r="B18" s="33">
        <v>0.42847222222222264</v>
      </c>
      <c r="C18" s="34" t="s">
        <v>201</v>
      </c>
      <c r="D18" s="35" t="s">
        <v>202</v>
      </c>
      <c r="E18" s="36">
        <v>280</v>
      </c>
      <c r="F18" s="38" t="s">
        <v>221</v>
      </c>
      <c r="G18" s="38" t="s">
        <v>222</v>
      </c>
      <c r="H18" s="38"/>
      <c r="I18" s="34">
        <v>129</v>
      </c>
      <c r="J18" s="34"/>
      <c r="K18" s="34">
        <v>46</v>
      </c>
      <c r="L18" s="39">
        <f>SUM(I18)/2.2</f>
        <v>58.63636363636363</v>
      </c>
      <c r="M18" s="40"/>
      <c r="N18" s="40">
        <v>8</v>
      </c>
      <c r="O18" s="40"/>
      <c r="P18" s="40"/>
      <c r="Q18" s="51"/>
    </row>
    <row r="19" spans="2:17" ht="15.75">
      <c r="B19" s="33">
        <v>0.4138888888888892</v>
      </c>
      <c r="C19" s="34" t="s">
        <v>206</v>
      </c>
      <c r="D19" s="35" t="s">
        <v>202</v>
      </c>
      <c r="E19" s="36">
        <v>995</v>
      </c>
      <c r="F19" s="34" t="s">
        <v>223</v>
      </c>
      <c r="G19" s="34" t="s">
        <v>224</v>
      </c>
      <c r="H19" s="38"/>
      <c r="I19" s="34">
        <v>145</v>
      </c>
      <c r="J19" s="34"/>
      <c r="K19" s="34">
        <v>58</v>
      </c>
      <c r="L19" s="39">
        <f>SUM(I19)/2.5</f>
        <v>58</v>
      </c>
      <c r="M19" s="40"/>
      <c r="N19" s="40">
        <v>9</v>
      </c>
      <c r="O19" s="40"/>
      <c r="P19" s="40"/>
      <c r="Q19" s="51"/>
    </row>
    <row r="20" spans="2:17" ht="15.75">
      <c r="B20" s="33">
        <v>0.3847222222222223</v>
      </c>
      <c r="C20" s="34" t="s">
        <v>201</v>
      </c>
      <c r="D20" s="35" t="s">
        <v>202</v>
      </c>
      <c r="E20" s="36">
        <v>370</v>
      </c>
      <c r="F20" s="38" t="s">
        <v>225</v>
      </c>
      <c r="G20" s="38" t="s">
        <v>226</v>
      </c>
      <c r="H20" s="38" t="s">
        <v>199</v>
      </c>
      <c r="I20" s="34">
        <v>126</v>
      </c>
      <c r="J20" s="34"/>
      <c r="K20" s="34">
        <v>48</v>
      </c>
      <c r="L20" s="39">
        <f>SUM(I20)/2.2</f>
        <v>57.272727272727266</v>
      </c>
      <c r="M20" s="40" t="s">
        <v>220</v>
      </c>
      <c r="N20" s="40">
        <v>10</v>
      </c>
      <c r="O20" s="40"/>
      <c r="P20" s="40"/>
      <c r="Q20" s="51"/>
    </row>
    <row r="21" spans="2:17" ht="15.75">
      <c r="B21" s="33">
        <v>0.41875</v>
      </c>
      <c r="C21" s="34" t="s">
        <v>201</v>
      </c>
      <c r="D21" s="35" t="s">
        <v>202</v>
      </c>
      <c r="E21" s="36">
        <v>196</v>
      </c>
      <c r="F21" s="38" t="s">
        <v>227</v>
      </c>
      <c r="G21" s="38" t="s">
        <v>228</v>
      </c>
      <c r="H21" s="38"/>
      <c r="I21" s="34">
        <v>123</v>
      </c>
      <c r="J21" s="34"/>
      <c r="K21" s="34">
        <v>44</v>
      </c>
      <c r="L21" s="39">
        <f>SUM(I21)/2.2</f>
        <v>55.90909090909091</v>
      </c>
      <c r="M21" s="40"/>
      <c r="N21" s="40">
        <v>11</v>
      </c>
      <c r="O21" s="40"/>
      <c r="P21" s="40"/>
      <c r="Q21" s="51"/>
    </row>
    <row r="22" spans="2:17" ht="15.75">
      <c r="B22" s="33">
        <v>0.38958333333333345</v>
      </c>
      <c r="C22" s="34" t="s">
        <v>201</v>
      </c>
      <c r="D22" s="35" t="s">
        <v>202</v>
      </c>
      <c r="E22" s="36">
        <v>996</v>
      </c>
      <c r="F22" s="34" t="s">
        <v>229</v>
      </c>
      <c r="G22" s="34" t="s">
        <v>230</v>
      </c>
      <c r="H22" s="38"/>
      <c r="I22" s="34">
        <v>120</v>
      </c>
      <c r="J22" s="34"/>
      <c r="K22" s="34">
        <v>44</v>
      </c>
      <c r="L22" s="39">
        <f>SUM(I22)/2.2</f>
        <v>54.54545454545454</v>
      </c>
      <c r="M22" s="40"/>
      <c r="N22" s="40">
        <v>12</v>
      </c>
      <c r="O22" s="40"/>
      <c r="P22" s="40"/>
      <c r="Q22" s="51"/>
    </row>
    <row r="23" spans="2:17" ht="15.75">
      <c r="B23" s="33">
        <v>0.375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40"/>
      <c r="N23" s="40"/>
      <c r="O23" s="40"/>
      <c r="P23" s="40"/>
      <c r="Q23" s="51"/>
    </row>
    <row r="24" spans="2:17" ht="15.75">
      <c r="B24" s="33">
        <v>0.43819444444444494</v>
      </c>
      <c r="C24" s="43"/>
      <c r="D24" s="34"/>
      <c r="E24" s="34"/>
      <c r="F24" s="34" t="s">
        <v>63</v>
      </c>
      <c r="G24" s="34"/>
      <c r="H24" s="34"/>
      <c r="I24" s="43"/>
      <c r="J24" s="43"/>
      <c r="K24" s="43"/>
      <c r="L24" s="43"/>
      <c r="M24" s="50"/>
      <c r="N24" s="50"/>
      <c r="O24" s="50"/>
      <c r="P24" s="50"/>
      <c r="Q24" s="52"/>
    </row>
    <row r="25" spans="2:17" ht="16.5" thickBot="1">
      <c r="B25" s="45"/>
      <c r="C25" s="46"/>
      <c r="D25" s="46"/>
      <c r="E25" s="46"/>
      <c r="F25" s="4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7"/>
    </row>
    <row r="26" ht="16.5" thickBot="1"/>
    <row r="27" spans="2:17" ht="27.75" thickBot="1">
      <c r="B27" s="76" t="s">
        <v>0</v>
      </c>
      <c r="C27" s="77"/>
      <c r="D27" s="77"/>
      <c r="E27" s="77"/>
      <c r="F27" s="77"/>
      <c r="G27" s="77"/>
      <c r="H27" s="78" t="s">
        <v>1</v>
      </c>
      <c r="I27" s="78"/>
      <c r="J27" s="78"/>
      <c r="K27" s="78"/>
      <c r="L27" s="78"/>
      <c r="M27" s="80" t="s">
        <v>2</v>
      </c>
      <c r="N27" s="81"/>
      <c r="O27" s="81"/>
      <c r="P27" s="1">
        <v>19</v>
      </c>
      <c r="Q27" s="2">
        <v>19</v>
      </c>
    </row>
    <row r="28" spans="2:17" ht="20.25" thickBot="1">
      <c r="B28" s="57" t="s">
        <v>3</v>
      </c>
      <c r="C28" s="58"/>
      <c r="D28" s="58"/>
      <c r="E28" s="58"/>
      <c r="F28" s="58"/>
      <c r="G28" s="58"/>
      <c r="H28" s="3" t="s">
        <v>4</v>
      </c>
      <c r="I28" s="70" t="s">
        <v>231</v>
      </c>
      <c r="J28" s="70"/>
      <c r="K28" s="70"/>
      <c r="L28" s="70"/>
      <c r="M28" s="71" t="s">
        <v>6</v>
      </c>
      <c r="N28" s="72"/>
      <c r="O28" s="73"/>
      <c r="P28" s="74">
        <f>SUM(L36:L54)/Q27</f>
        <v>60.99606576559367</v>
      </c>
      <c r="Q28" s="75"/>
    </row>
    <row r="29" spans="2:17" ht="19.5" thickBot="1">
      <c r="B29" s="57" t="s">
        <v>193</v>
      </c>
      <c r="C29" s="58"/>
      <c r="D29" s="58"/>
      <c r="E29" s="58"/>
      <c r="F29" s="58"/>
      <c r="G29" s="58"/>
      <c r="H29" s="5" t="s">
        <v>8</v>
      </c>
      <c r="I29" s="59" t="s">
        <v>232</v>
      </c>
      <c r="J29" s="59"/>
      <c r="K29" s="59"/>
      <c r="L29" s="59"/>
      <c r="M29" s="7"/>
      <c r="N29" s="6"/>
      <c r="O29" s="60" t="s">
        <v>233</v>
      </c>
      <c r="P29" s="60"/>
      <c r="Q29" s="8"/>
    </row>
    <row r="30" spans="2:17" ht="19.5">
      <c r="B30" s="62" t="s">
        <v>234</v>
      </c>
      <c r="C30" s="63"/>
      <c r="D30" s="63"/>
      <c r="E30" s="63"/>
      <c r="F30" s="63"/>
      <c r="G30" s="64"/>
      <c r="H30" s="9"/>
      <c r="I30" s="68" t="s">
        <v>68</v>
      </c>
      <c r="J30" s="68"/>
      <c r="K30" s="69"/>
      <c r="L30" s="69"/>
      <c r="M30" s="11"/>
      <c r="N30" s="11"/>
      <c r="O30" s="61"/>
      <c r="P30" s="61"/>
      <c r="Q30" s="8"/>
    </row>
    <row r="31" spans="2:17" ht="20.25" customHeight="1" thickBot="1">
      <c r="B31" s="65"/>
      <c r="C31" s="66"/>
      <c r="D31" s="66"/>
      <c r="E31" s="66"/>
      <c r="F31" s="66"/>
      <c r="G31" s="67"/>
      <c r="H31" s="12"/>
      <c r="I31" s="12"/>
      <c r="J31" s="12"/>
      <c r="K31" s="12"/>
      <c r="L31" s="12"/>
      <c r="M31" s="12"/>
      <c r="N31" s="12"/>
      <c r="O31" s="61"/>
      <c r="P31" s="61"/>
      <c r="Q31" s="8"/>
    </row>
    <row r="32" spans="2:17" ht="16.5" thickBot="1">
      <c r="B32" s="13"/>
      <c r="C32" s="12"/>
      <c r="D32" s="14"/>
      <c r="E32" s="12"/>
      <c r="F32" s="12"/>
      <c r="G32" s="12"/>
      <c r="H32" s="15"/>
      <c r="I32" s="15"/>
      <c r="J32" s="15"/>
      <c r="K32" s="15"/>
      <c r="L32" s="15"/>
      <c r="M32" s="15"/>
      <c r="N32" s="15"/>
      <c r="O32" s="15"/>
      <c r="P32" s="15"/>
      <c r="Q32" s="16"/>
    </row>
    <row r="33" spans="2:17" ht="15.75">
      <c r="B33" s="17" t="s">
        <v>12</v>
      </c>
      <c r="C33" s="18" t="s">
        <v>13</v>
      </c>
      <c r="D33" s="18" t="s">
        <v>14</v>
      </c>
      <c r="E33" s="18" t="s">
        <v>15</v>
      </c>
      <c r="F33" s="19" t="s">
        <v>16</v>
      </c>
      <c r="G33" s="19" t="s">
        <v>197</v>
      </c>
      <c r="H33" s="18" t="s">
        <v>198</v>
      </c>
      <c r="I33" s="18" t="s">
        <v>19</v>
      </c>
      <c r="J33" s="18" t="s">
        <v>19</v>
      </c>
      <c r="K33" s="18" t="s">
        <v>20</v>
      </c>
      <c r="L33" s="18" t="s">
        <v>21</v>
      </c>
      <c r="M33" s="56" t="s">
        <v>22</v>
      </c>
      <c r="N33" s="56"/>
      <c r="O33" s="56"/>
      <c r="P33" s="56"/>
      <c r="Q33" s="22"/>
    </row>
    <row r="34" spans="2:17" ht="16.5" thickBot="1">
      <c r="B34" s="23"/>
      <c r="C34" s="24"/>
      <c r="D34" s="25" t="s">
        <v>23</v>
      </c>
      <c r="E34" s="26"/>
      <c r="F34" s="27" t="s">
        <v>23</v>
      </c>
      <c r="G34" s="27" t="s">
        <v>23</v>
      </c>
      <c r="H34" s="26" t="s">
        <v>26</v>
      </c>
      <c r="I34" s="26" t="s">
        <v>27</v>
      </c>
      <c r="J34" s="26" t="s">
        <v>28</v>
      </c>
      <c r="K34" s="26" t="s">
        <v>23</v>
      </c>
      <c r="L34" s="26" t="s">
        <v>23</v>
      </c>
      <c r="M34" s="26" t="s">
        <v>199</v>
      </c>
      <c r="N34" s="26" t="s">
        <v>30</v>
      </c>
      <c r="O34" s="26" t="s">
        <v>23</v>
      </c>
      <c r="P34" s="26" t="s">
        <v>23</v>
      </c>
      <c r="Q34" s="28" t="s">
        <v>200</v>
      </c>
    </row>
    <row r="35" spans="2:17" ht="15.75">
      <c r="B35" s="29"/>
      <c r="C35" s="30"/>
      <c r="D35" s="30"/>
      <c r="E35" s="30"/>
      <c r="F35" s="31"/>
      <c r="G35" s="31"/>
      <c r="H35" s="30"/>
      <c r="I35" s="30"/>
      <c r="J35" s="30"/>
      <c r="K35" s="30"/>
      <c r="L35" s="30"/>
      <c r="M35" s="30"/>
      <c r="N35" s="30"/>
      <c r="O35" s="30"/>
      <c r="P35" s="30"/>
      <c r="Q35" s="32"/>
    </row>
    <row r="36" spans="2:17" ht="15.75">
      <c r="B36" s="33">
        <v>0.4270833333333333</v>
      </c>
      <c r="C36" s="34" t="s">
        <v>235</v>
      </c>
      <c r="D36" s="35" t="s">
        <v>202</v>
      </c>
      <c r="E36" s="36">
        <v>519</v>
      </c>
      <c r="F36" s="34" t="s">
        <v>207</v>
      </c>
      <c r="G36" s="34" t="s">
        <v>208</v>
      </c>
      <c r="H36" s="38"/>
      <c r="I36" s="34">
        <v>166</v>
      </c>
      <c r="J36" s="34"/>
      <c r="K36" s="34">
        <v>56</v>
      </c>
      <c r="L36" s="39">
        <f>SUM(I36)/2.4</f>
        <v>69.16666666666667</v>
      </c>
      <c r="M36" s="40"/>
      <c r="N36" s="40">
        <v>1</v>
      </c>
      <c r="O36" s="40"/>
      <c r="P36" s="40"/>
      <c r="Q36" s="51" t="s">
        <v>209</v>
      </c>
    </row>
    <row r="37" spans="2:17" ht="15.75">
      <c r="B37" s="33">
        <v>0.38055555555555554</v>
      </c>
      <c r="C37" s="34" t="s">
        <v>236</v>
      </c>
      <c r="D37" s="35" t="s">
        <v>202</v>
      </c>
      <c r="E37" s="36">
        <v>958</v>
      </c>
      <c r="F37" s="34" t="s">
        <v>212</v>
      </c>
      <c r="G37" s="34" t="s">
        <v>213</v>
      </c>
      <c r="H37" s="38"/>
      <c r="I37" s="34">
        <v>125</v>
      </c>
      <c r="J37" s="34"/>
      <c r="K37" s="34">
        <v>66</v>
      </c>
      <c r="L37" s="39">
        <f>SUM(I37)/1.9</f>
        <v>65.78947368421053</v>
      </c>
      <c r="M37" s="40"/>
      <c r="N37" s="40">
        <v>2</v>
      </c>
      <c r="O37" s="40"/>
      <c r="P37" s="40"/>
      <c r="Q37" s="51" t="s">
        <v>205</v>
      </c>
    </row>
    <row r="38" spans="2:17" ht="15.75">
      <c r="B38" s="33">
        <v>0.3993055555555556</v>
      </c>
      <c r="C38" s="34" t="s">
        <v>236</v>
      </c>
      <c r="D38" s="35" t="s">
        <v>202</v>
      </c>
      <c r="E38" s="36">
        <v>331</v>
      </c>
      <c r="F38" s="38" t="s">
        <v>237</v>
      </c>
      <c r="G38" s="38" t="s">
        <v>238</v>
      </c>
      <c r="H38" s="38" t="s">
        <v>199</v>
      </c>
      <c r="I38" s="34">
        <v>124</v>
      </c>
      <c r="J38" s="34"/>
      <c r="K38" s="34">
        <v>66</v>
      </c>
      <c r="L38" s="39">
        <f>SUM(I38)/1.9</f>
        <v>65.26315789473685</v>
      </c>
      <c r="M38" s="40" t="s">
        <v>220</v>
      </c>
      <c r="N38" s="40">
        <v>3</v>
      </c>
      <c r="O38" s="40"/>
      <c r="P38" s="40"/>
      <c r="Q38" s="51" t="s">
        <v>205</v>
      </c>
    </row>
    <row r="39" spans="2:17" ht="15.75">
      <c r="B39" s="33">
        <v>0.4131944444444444</v>
      </c>
      <c r="C39" s="34" t="s">
        <v>236</v>
      </c>
      <c r="D39" s="35" t="s">
        <v>202</v>
      </c>
      <c r="E39" s="36">
        <v>996</v>
      </c>
      <c r="F39" s="34" t="s">
        <v>229</v>
      </c>
      <c r="G39" s="34" t="s">
        <v>230</v>
      </c>
      <c r="H39" s="38"/>
      <c r="I39" s="34">
        <v>123</v>
      </c>
      <c r="J39" s="34"/>
      <c r="K39" s="34">
        <v>64</v>
      </c>
      <c r="L39" s="39">
        <f>SUM(I39)/1.9</f>
        <v>64.73684210526316</v>
      </c>
      <c r="M39" s="40"/>
      <c r="N39" s="40">
        <v>4</v>
      </c>
      <c r="O39" s="40"/>
      <c r="P39" s="40"/>
      <c r="Q39" s="51"/>
    </row>
    <row r="40" spans="2:17" ht="15.75">
      <c r="B40" s="33">
        <v>0.42291666666666666</v>
      </c>
      <c r="C40" s="34" t="s">
        <v>235</v>
      </c>
      <c r="D40" s="35" t="s">
        <v>202</v>
      </c>
      <c r="E40" s="36">
        <v>345</v>
      </c>
      <c r="F40" s="38" t="s">
        <v>239</v>
      </c>
      <c r="G40" s="38" t="s">
        <v>240</v>
      </c>
      <c r="H40" s="38" t="s">
        <v>199</v>
      </c>
      <c r="I40" s="34">
        <v>153</v>
      </c>
      <c r="J40" s="34"/>
      <c r="K40" s="34">
        <v>52</v>
      </c>
      <c r="L40" s="39">
        <f>SUM(I40)/2.4</f>
        <v>63.75</v>
      </c>
      <c r="M40" s="40" t="s">
        <v>220</v>
      </c>
      <c r="N40" s="40">
        <v>5</v>
      </c>
      <c r="O40" s="40"/>
      <c r="P40" s="40"/>
      <c r="Q40" s="51" t="s">
        <v>209</v>
      </c>
    </row>
    <row r="41" spans="2:17" ht="15.75">
      <c r="B41" s="33">
        <v>0.375</v>
      </c>
      <c r="C41" s="34" t="s">
        <v>241</v>
      </c>
      <c r="D41" s="35" t="s">
        <v>202</v>
      </c>
      <c r="E41" s="36">
        <v>997</v>
      </c>
      <c r="F41" s="34" t="s">
        <v>242</v>
      </c>
      <c r="G41" s="34" t="s">
        <v>243</v>
      </c>
      <c r="H41" s="38"/>
      <c r="I41" s="34">
        <v>184</v>
      </c>
      <c r="J41" s="34"/>
      <c r="K41" s="34">
        <v>52</v>
      </c>
      <c r="L41" s="39">
        <f>SUM(I41)/2.9</f>
        <v>63.44827586206897</v>
      </c>
      <c r="M41" s="40"/>
      <c r="N41" s="40">
        <v>6</v>
      </c>
      <c r="O41" s="40"/>
      <c r="P41" s="40"/>
      <c r="Q41" s="51"/>
    </row>
    <row r="42" spans="2:17" ht="15.75">
      <c r="B42" s="33">
        <v>0.45555555555555555</v>
      </c>
      <c r="C42" s="34" t="s">
        <v>244</v>
      </c>
      <c r="D42" s="35" t="s">
        <v>202</v>
      </c>
      <c r="E42" s="36">
        <v>345</v>
      </c>
      <c r="F42" s="38" t="s">
        <v>239</v>
      </c>
      <c r="G42" s="38" t="s">
        <v>240</v>
      </c>
      <c r="H42" s="38" t="s">
        <v>199</v>
      </c>
      <c r="I42" s="34">
        <v>203</v>
      </c>
      <c r="J42" s="34"/>
      <c r="K42" s="34">
        <v>52</v>
      </c>
      <c r="L42" s="39">
        <f>SUM(I42)/3.2</f>
        <v>63.4375</v>
      </c>
      <c r="M42" s="40" t="s">
        <v>220</v>
      </c>
      <c r="N42" s="40">
        <v>7</v>
      </c>
      <c r="O42" s="40"/>
      <c r="P42" s="40"/>
      <c r="Q42" s="51" t="s">
        <v>245</v>
      </c>
    </row>
    <row r="43" spans="2:17" ht="15.75">
      <c r="B43" s="33">
        <v>0.41805555555555557</v>
      </c>
      <c r="C43" s="34" t="s">
        <v>236</v>
      </c>
      <c r="D43" s="35" t="s">
        <v>202</v>
      </c>
      <c r="E43" s="36">
        <v>950</v>
      </c>
      <c r="F43" s="38" t="s">
        <v>218</v>
      </c>
      <c r="G43" s="38" t="s">
        <v>219</v>
      </c>
      <c r="H43" s="38" t="s">
        <v>199</v>
      </c>
      <c r="I43" s="34">
        <v>120</v>
      </c>
      <c r="J43" s="34"/>
      <c r="K43" s="34">
        <v>64</v>
      </c>
      <c r="L43" s="39">
        <f>SUM(I43)/1.9</f>
        <v>63.15789473684211</v>
      </c>
      <c r="M43" s="40" t="s">
        <v>220</v>
      </c>
      <c r="N43" s="40">
        <v>8</v>
      </c>
      <c r="O43" s="40"/>
      <c r="P43" s="40"/>
      <c r="Q43" s="51"/>
    </row>
    <row r="44" spans="2:17" ht="15.75">
      <c r="B44" s="33">
        <v>0.3951388888888889</v>
      </c>
      <c r="C44" s="34" t="s">
        <v>235</v>
      </c>
      <c r="D44" s="35" t="s">
        <v>202</v>
      </c>
      <c r="E44" s="36">
        <v>227</v>
      </c>
      <c r="F44" s="38" t="s">
        <v>246</v>
      </c>
      <c r="G44" s="38" t="s">
        <v>247</v>
      </c>
      <c r="H44" s="38"/>
      <c r="I44" s="34">
        <v>151</v>
      </c>
      <c r="J44" s="34"/>
      <c r="K44" s="34">
        <v>50</v>
      </c>
      <c r="L44" s="39">
        <f>SUM(I44)/2.4</f>
        <v>62.91666666666667</v>
      </c>
      <c r="M44" s="40"/>
      <c r="N44" s="40">
        <v>9</v>
      </c>
      <c r="O44" s="40"/>
      <c r="P44" s="40"/>
      <c r="Q44" s="51"/>
    </row>
    <row r="45" spans="2:17" ht="15.75">
      <c r="B45" s="33">
        <v>0.3902777777777778</v>
      </c>
      <c r="C45" s="34" t="s">
        <v>235</v>
      </c>
      <c r="D45" s="35" t="s">
        <v>202</v>
      </c>
      <c r="E45" s="36">
        <v>181</v>
      </c>
      <c r="F45" s="34" t="s">
        <v>248</v>
      </c>
      <c r="G45" s="34" t="s">
        <v>249</v>
      </c>
      <c r="H45" s="38"/>
      <c r="I45" s="34">
        <v>150</v>
      </c>
      <c r="J45" s="34"/>
      <c r="K45" s="34">
        <v>50</v>
      </c>
      <c r="L45" s="39">
        <f>SUM(I45)/2.4</f>
        <v>62.5</v>
      </c>
      <c r="M45" s="40"/>
      <c r="N45" s="40">
        <v>10</v>
      </c>
      <c r="O45" s="40"/>
      <c r="P45" s="40"/>
      <c r="Q45" s="51"/>
    </row>
    <row r="46" spans="2:17" ht="15.75">
      <c r="B46" s="33">
        <v>0.3854166666666667</v>
      </c>
      <c r="C46" s="34" t="s">
        <v>235</v>
      </c>
      <c r="D46" s="35" t="s">
        <v>202</v>
      </c>
      <c r="E46" s="36">
        <v>6</v>
      </c>
      <c r="F46" s="37" t="s">
        <v>250</v>
      </c>
      <c r="G46" s="37" t="s">
        <v>251</v>
      </c>
      <c r="H46" s="37" t="s">
        <v>23</v>
      </c>
      <c r="I46" s="34">
        <v>148</v>
      </c>
      <c r="J46" s="34"/>
      <c r="K46" s="34">
        <v>48</v>
      </c>
      <c r="L46" s="39">
        <f>SUM(I46)/2.4</f>
        <v>61.66666666666667</v>
      </c>
      <c r="M46" s="40"/>
      <c r="N46" s="40">
        <v>11</v>
      </c>
      <c r="O46" s="40"/>
      <c r="P46" s="40"/>
      <c r="Q46" s="51"/>
    </row>
    <row r="47" spans="2:17" ht="15.75">
      <c r="B47" s="33">
        <v>0.45069444444444445</v>
      </c>
      <c r="C47" s="34" t="s">
        <v>236</v>
      </c>
      <c r="D47" s="35" t="s">
        <v>202</v>
      </c>
      <c r="E47" s="36">
        <v>417</v>
      </c>
      <c r="F47" s="34" t="s">
        <v>214</v>
      </c>
      <c r="G47" s="34" t="s">
        <v>213</v>
      </c>
      <c r="H47" s="38"/>
      <c r="I47" s="34">
        <v>116</v>
      </c>
      <c r="J47" s="34"/>
      <c r="K47" s="34">
        <v>60</v>
      </c>
      <c r="L47" s="39">
        <f>SUM(I47)/1.9</f>
        <v>61.05263157894737</v>
      </c>
      <c r="M47" s="40"/>
      <c r="N47" s="40">
        <v>12</v>
      </c>
      <c r="O47" s="40"/>
      <c r="P47" s="40"/>
      <c r="Q47" s="51"/>
    </row>
    <row r="48" spans="2:17" ht="15.75">
      <c r="B48" s="33">
        <v>0.4368055555555555</v>
      </c>
      <c r="C48" s="34" t="s">
        <v>235</v>
      </c>
      <c r="D48" s="35" t="s">
        <v>202</v>
      </c>
      <c r="E48" s="36">
        <v>995</v>
      </c>
      <c r="F48" s="34" t="s">
        <v>223</v>
      </c>
      <c r="G48" s="34" t="s">
        <v>224</v>
      </c>
      <c r="H48" s="38"/>
      <c r="I48" s="34">
        <v>140</v>
      </c>
      <c r="J48" s="34"/>
      <c r="K48" s="34">
        <v>48</v>
      </c>
      <c r="L48" s="39">
        <f>SUM(I48)/2.4</f>
        <v>58.333333333333336</v>
      </c>
      <c r="M48" s="40"/>
      <c r="N48" s="40">
        <v>13</v>
      </c>
      <c r="O48" s="40"/>
      <c r="P48" s="40"/>
      <c r="Q48" s="51"/>
    </row>
    <row r="49" spans="2:17" ht="15.75">
      <c r="B49" s="33">
        <v>0.43194444444444446</v>
      </c>
      <c r="C49" s="34" t="s">
        <v>235</v>
      </c>
      <c r="D49" s="35" t="s">
        <v>202</v>
      </c>
      <c r="E49" s="36">
        <v>356</v>
      </c>
      <c r="F49" s="34" t="s">
        <v>252</v>
      </c>
      <c r="G49" s="34" t="s">
        <v>253</v>
      </c>
      <c r="H49" s="38"/>
      <c r="I49" s="34">
        <v>139</v>
      </c>
      <c r="J49" s="34"/>
      <c r="K49" s="34">
        <v>46</v>
      </c>
      <c r="L49" s="39">
        <f>SUM(I49)/2.4</f>
        <v>57.91666666666667</v>
      </c>
      <c r="M49" s="40"/>
      <c r="N49" s="40">
        <v>14</v>
      </c>
      <c r="O49" s="40"/>
      <c r="P49" s="40"/>
      <c r="Q49" s="51"/>
    </row>
    <row r="50" spans="2:17" ht="15.75">
      <c r="B50" s="33">
        <v>0.4041666666666666</v>
      </c>
      <c r="C50" s="34" t="s">
        <v>236</v>
      </c>
      <c r="D50" s="35" t="s">
        <v>202</v>
      </c>
      <c r="E50" s="36">
        <v>356</v>
      </c>
      <c r="F50" s="34" t="s">
        <v>252</v>
      </c>
      <c r="G50" s="34" t="s">
        <v>253</v>
      </c>
      <c r="H50" s="38"/>
      <c r="I50" s="34">
        <v>107</v>
      </c>
      <c r="J50" s="34"/>
      <c r="K50" s="34">
        <v>56</v>
      </c>
      <c r="L50" s="39">
        <f>SUM(I50)/1.9</f>
        <v>56.31578947368421</v>
      </c>
      <c r="M50" s="40"/>
      <c r="N50" s="40">
        <v>15</v>
      </c>
      <c r="O50" s="40"/>
      <c r="P50" s="40"/>
      <c r="Q50" s="51"/>
    </row>
    <row r="51" spans="2:17" ht="15.75">
      <c r="B51" s="33">
        <v>0.4458333333333333</v>
      </c>
      <c r="C51" s="34" t="s">
        <v>236</v>
      </c>
      <c r="D51" s="35" t="s">
        <v>202</v>
      </c>
      <c r="E51" s="36">
        <v>976</v>
      </c>
      <c r="F51" s="38" t="s">
        <v>203</v>
      </c>
      <c r="G51" s="38" t="s">
        <v>204</v>
      </c>
      <c r="H51" s="38"/>
      <c r="I51" s="34">
        <v>106</v>
      </c>
      <c r="J51" s="34"/>
      <c r="K51" s="34">
        <v>54</v>
      </c>
      <c r="L51" s="39">
        <f>SUM(I51)/1.9</f>
        <v>55.78947368421053</v>
      </c>
      <c r="M51" s="40"/>
      <c r="N51" s="40">
        <v>16</v>
      </c>
      <c r="O51" s="40"/>
      <c r="P51" s="40"/>
      <c r="Q51" s="51"/>
    </row>
    <row r="52" spans="2:17" ht="15.75">
      <c r="B52" s="33">
        <v>0.40902777777777777</v>
      </c>
      <c r="C52" s="34" t="s">
        <v>236</v>
      </c>
      <c r="D52" s="35" t="s">
        <v>202</v>
      </c>
      <c r="E52" s="36">
        <v>370</v>
      </c>
      <c r="F52" s="38" t="s">
        <v>225</v>
      </c>
      <c r="G52" s="38" t="s">
        <v>226</v>
      </c>
      <c r="H52" s="38" t="s">
        <v>199</v>
      </c>
      <c r="I52" s="34">
        <v>105</v>
      </c>
      <c r="J52" s="34"/>
      <c r="K52" s="34">
        <v>56</v>
      </c>
      <c r="L52" s="39">
        <f>SUM(I52)/1.9</f>
        <v>55.26315789473684</v>
      </c>
      <c r="M52" s="40" t="s">
        <v>220</v>
      </c>
      <c r="N52" s="40">
        <v>17</v>
      </c>
      <c r="O52" s="40"/>
      <c r="P52" s="40"/>
      <c r="Q52" s="51"/>
    </row>
    <row r="53" spans="2:17" ht="15.75">
      <c r="B53" s="33">
        <v>0.44166666666666665</v>
      </c>
      <c r="C53" s="34" t="s">
        <v>236</v>
      </c>
      <c r="D53" s="35" t="s">
        <v>202</v>
      </c>
      <c r="E53" s="36">
        <v>196</v>
      </c>
      <c r="F53" s="38" t="s">
        <v>227</v>
      </c>
      <c r="G53" s="38" t="s">
        <v>228</v>
      </c>
      <c r="H53" s="38"/>
      <c r="I53" s="34">
        <v>103</v>
      </c>
      <c r="J53" s="34"/>
      <c r="K53" s="34">
        <v>56</v>
      </c>
      <c r="L53" s="39">
        <f>SUM(I53)/1.9</f>
        <v>54.21052631578948</v>
      </c>
      <c r="M53" s="40"/>
      <c r="N53" s="40" t="s">
        <v>254</v>
      </c>
      <c r="O53" s="40"/>
      <c r="P53" s="40"/>
      <c r="Q53" s="51"/>
    </row>
    <row r="54" spans="2:17" ht="15.75">
      <c r="B54" s="33">
        <v>0.4604166666666667</v>
      </c>
      <c r="C54" s="34" t="s">
        <v>236</v>
      </c>
      <c r="D54" s="35" t="s">
        <v>202</v>
      </c>
      <c r="E54" s="36">
        <v>16</v>
      </c>
      <c r="F54" s="38" t="s">
        <v>255</v>
      </c>
      <c r="G54" s="38" t="s">
        <v>256</v>
      </c>
      <c r="H54" s="38"/>
      <c r="I54" s="34">
        <v>103</v>
      </c>
      <c r="J54" s="34"/>
      <c r="K54" s="34">
        <v>56</v>
      </c>
      <c r="L54" s="39">
        <f>SUM(I54)/1.9</f>
        <v>54.21052631578948</v>
      </c>
      <c r="M54" s="40"/>
      <c r="N54" s="40" t="s">
        <v>254</v>
      </c>
      <c r="O54" s="40"/>
      <c r="P54" s="40"/>
      <c r="Q54" s="51"/>
    </row>
    <row r="55" spans="2:17" ht="15.75">
      <c r="B55" s="33">
        <v>0.46527777777777773</v>
      </c>
      <c r="C55" s="34" t="s">
        <v>23</v>
      </c>
      <c r="D55" s="34"/>
      <c r="E55" s="34"/>
      <c r="F55" s="34" t="s">
        <v>63</v>
      </c>
      <c r="G55" s="34"/>
      <c r="H55" s="34"/>
      <c r="I55" s="53"/>
      <c r="J55" s="53"/>
      <c r="K55" s="53"/>
      <c r="L55" s="53"/>
      <c r="M55" s="54"/>
      <c r="N55" s="54"/>
      <c r="O55" s="54"/>
      <c r="P55" s="54"/>
      <c r="Q55" s="55"/>
    </row>
    <row r="56" spans="2:17" ht="16.5" thickBot="1">
      <c r="B56" s="45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7"/>
    </row>
  </sheetData>
  <mergeCells count="26">
    <mergeCell ref="B2:G2"/>
    <mergeCell ref="H2:L2"/>
    <mergeCell ref="M2:O2"/>
    <mergeCell ref="B3:G3"/>
    <mergeCell ref="I3:L3"/>
    <mergeCell ref="M3:O3"/>
    <mergeCell ref="P3:Q3"/>
    <mergeCell ref="B4:G4"/>
    <mergeCell ref="I4:L4"/>
    <mergeCell ref="O4:P6"/>
    <mergeCell ref="B5:G6"/>
    <mergeCell ref="I5:L5"/>
    <mergeCell ref="M8:P8"/>
    <mergeCell ref="B27:G27"/>
    <mergeCell ref="H27:L27"/>
    <mergeCell ref="M27:O27"/>
    <mergeCell ref="B28:G28"/>
    <mergeCell ref="I28:L28"/>
    <mergeCell ref="M28:O28"/>
    <mergeCell ref="P28:Q28"/>
    <mergeCell ref="M33:P33"/>
    <mergeCell ref="B29:G29"/>
    <mergeCell ref="I29:L29"/>
    <mergeCell ref="O29:P31"/>
    <mergeCell ref="B30:G31"/>
    <mergeCell ref="I30:L30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Maz</dc:creator>
  <cp:keywords/>
  <dc:description/>
  <cp:lastModifiedBy>hayleysharman</cp:lastModifiedBy>
  <dcterms:created xsi:type="dcterms:W3CDTF">2009-11-24T00:00:15Z</dcterms:created>
  <dcterms:modified xsi:type="dcterms:W3CDTF">2009-11-24T10:59:03Z</dcterms:modified>
  <cp:category/>
  <cp:version/>
  <cp:contentType/>
  <cp:contentStatus/>
</cp:coreProperties>
</file>