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135" documentId="8_{F743212A-FF44-4B26-AC3A-0906FBA6049D}" xr6:coauthVersionLast="47" xr6:coauthVersionMax="47" xr10:uidLastSave="{9BD36D93-3E75-4BB7-B1C9-607D1849C799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9 Q" sheetId="9" r:id="rId6"/>
    <sheet name="Class 10 Adv Med 98 Q" sheetId="28" r:id="rId7"/>
    <sheet name="Class 12 PSG Q" sheetId="23" r:id="rId8"/>
    <sheet name="Class 17 Prelim FSM Q" sheetId="25" r:id="rId9"/>
    <sheet name="Class 19 Ele FSM Q" sheetId="26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8" l="1"/>
  <c r="I11" i="9"/>
  <c r="I12" i="9"/>
  <c r="I15" i="6"/>
  <c r="I11" i="25"/>
  <c r="I13" i="23"/>
  <c r="I11" i="23"/>
  <c r="I12" i="5"/>
  <c r="I11" i="8"/>
  <c r="I12" i="8"/>
  <c r="I16" i="7"/>
  <c r="I14" i="7"/>
  <c r="I12" i="7"/>
  <c r="I11" i="7"/>
  <c r="I13" i="7"/>
  <c r="I15" i="7"/>
  <c r="I14" i="6"/>
  <c r="I12" i="6"/>
  <c r="I11" i="6"/>
  <c r="I13" i="6"/>
  <c r="I10" i="4"/>
  <c r="I11" i="26"/>
  <c r="I15" i="23"/>
  <c r="I12" i="28"/>
  <c r="I12" i="23"/>
  <c r="I14" i="23"/>
  <c r="I11" i="5"/>
</calcChain>
</file>

<file path=xl/sharedStrings.xml><?xml version="1.0" encoding="utf-8"?>
<sst xmlns="http://schemas.openxmlformats.org/spreadsheetml/2006/main" count="378" uniqueCount="142">
  <si>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</si>
  <si>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</si>
  <si>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</si>
  <si>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</si>
  <si>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</si>
  <si>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</si>
  <si>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</si>
  <si>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</si>
  <si>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</si>
  <si>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</si>
  <si>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</si>
  <si>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</si>
  <si>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</si>
  <si>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</si>
  <si>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</si>
  <si>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</si>
  <si>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</si>
  <si>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</si>
  <si>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</si>
  <si>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</si>
  <si>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20</t>
  </si>
  <si>
    <t>17</t>
  </si>
  <si>
    <t>19</t>
  </si>
  <si>
    <t>12</t>
  </si>
  <si>
    <t xml:space="preserve">Time </t>
  </si>
  <si>
    <t>3</t>
  </si>
  <si>
    <t>7</t>
  </si>
  <si>
    <t>10</t>
  </si>
  <si>
    <t>14</t>
  </si>
  <si>
    <t>13</t>
  </si>
  <si>
    <t>Venue : Brook Farm EC</t>
  </si>
  <si>
    <t>16</t>
  </si>
  <si>
    <t>18</t>
  </si>
  <si>
    <t>9</t>
  </si>
  <si>
    <t>Total Points: 340</t>
  </si>
  <si>
    <t>2</t>
  </si>
  <si>
    <t>Test/Class : PSG / 12</t>
  </si>
  <si>
    <t xml:space="preserve">Place </t>
  </si>
  <si>
    <t>Test/Class : AM91 / 9</t>
  </si>
  <si>
    <t>8</t>
  </si>
  <si>
    <t>Test/Class : Elementary FSM / 19</t>
  </si>
  <si>
    <t/>
  </si>
  <si>
    <t>Total Points: 260</t>
  </si>
  <si>
    <t>Total Points: 380</t>
  </si>
  <si>
    <t>5</t>
  </si>
  <si>
    <t>4</t>
  </si>
  <si>
    <t>15</t>
  </si>
  <si>
    <t>Test/Class : 3 /N23</t>
  </si>
  <si>
    <t>Carol O'Brien</t>
  </si>
  <si>
    <t>172588</t>
  </si>
  <si>
    <t>Ladies Wish</t>
  </si>
  <si>
    <t>1536084</t>
  </si>
  <si>
    <t>Janette Frost</t>
  </si>
  <si>
    <t>26140</t>
  </si>
  <si>
    <t>Test/Class : N37a / 4</t>
  </si>
  <si>
    <t>Total Points: 270</t>
  </si>
  <si>
    <t>Tracey Nelson</t>
  </si>
  <si>
    <t>73776</t>
  </si>
  <si>
    <t>Zafiro J</t>
  </si>
  <si>
    <t>1940948</t>
  </si>
  <si>
    <t xml:space="preserve">Test/Class : E45 /5 </t>
  </si>
  <si>
    <t xml:space="preserve">Event Type : BD Reg I-PSG + FSM </t>
  </si>
  <si>
    <t>Judge(s) : Graham Andrews</t>
  </si>
  <si>
    <t>Mathieu Smith</t>
  </si>
  <si>
    <t>1410576</t>
  </si>
  <si>
    <t>Carrie Sherriff</t>
  </si>
  <si>
    <t>1915258</t>
  </si>
  <si>
    <t>Counter Attack</t>
  </si>
  <si>
    <t>1935963</t>
  </si>
  <si>
    <t>Start Date : 6 January 2023</t>
  </si>
  <si>
    <t xml:space="preserve">Judge(s) : Graham Andrews </t>
  </si>
  <si>
    <t>Liz Warr</t>
  </si>
  <si>
    <t>24953</t>
  </si>
  <si>
    <t>Bullfinches Senior Moment</t>
  </si>
  <si>
    <t>1947311</t>
  </si>
  <si>
    <t>Aimie-Justine Coleman</t>
  </si>
  <si>
    <t>1511849</t>
  </si>
  <si>
    <t>World horse welfare Tunassi boy</t>
  </si>
  <si>
    <t>1931409</t>
  </si>
  <si>
    <t>Kit Rolfe</t>
  </si>
  <si>
    <t>31631</t>
  </si>
  <si>
    <t>Kavanaghs Imperial Assal</t>
  </si>
  <si>
    <t>1937124</t>
  </si>
  <si>
    <t>Ladania I&amp;S</t>
  </si>
  <si>
    <t>1948251</t>
  </si>
  <si>
    <t>Tamsin Drew</t>
  </si>
  <si>
    <t>367451</t>
  </si>
  <si>
    <t>Isnt It Special</t>
  </si>
  <si>
    <t>123455</t>
  </si>
  <si>
    <t>Liz Aelberry</t>
  </si>
  <si>
    <t>1918439</t>
  </si>
  <si>
    <t>Anlyn Ed</t>
  </si>
  <si>
    <t>1940055</t>
  </si>
  <si>
    <t>Jessica Williams</t>
  </si>
  <si>
    <t>59196</t>
  </si>
  <si>
    <t>Westoak Malbec</t>
  </si>
  <si>
    <t>52973</t>
  </si>
  <si>
    <t>Test/Class : 6 / E59</t>
  </si>
  <si>
    <t>Event Type : BD Reg I-PSG + FSM</t>
  </si>
  <si>
    <t>Mandy Luesley</t>
  </si>
  <si>
    <t>7331</t>
  </si>
  <si>
    <t>Horizons Betty</t>
  </si>
  <si>
    <t>1935958</t>
  </si>
  <si>
    <t>Event Type : Reg BD I - PSG + FSM</t>
  </si>
  <si>
    <t xml:space="preserve">Judge(s) : Lesley Burling </t>
  </si>
  <si>
    <t>Judy Price</t>
  </si>
  <si>
    <t>154849</t>
  </si>
  <si>
    <t>Fannini</t>
  </si>
  <si>
    <t>1531879</t>
  </si>
  <si>
    <t>Alex Lees</t>
  </si>
  <si>
    <t>403643</t>
  </si>
  <si>
    <t>Bakkegardens Monty</t>
  </si>
  <si>
    <t>42468</t>
  </si>
  <si>
    <t>Event Type : BD Reg I- PSG + FSM</t>
  </si>
  <si>
    <t>Mandy Day</t>
  </si>
  <si>
    <t>55140</t>
  </si>
  <si>
    <t>Giomf</t>
  </si>
  <si>
    <t>1531637</t>
  </si>
  <si>
    <t>Midnight Cassini</t>
  </si>
  <si>
    <t>49743</t>
  </si>
  <si>
    <t>Laragh Osman</t>
  </si>
  <si>
    <t>233820</t>
  </si>
  <si>
    <t>Intergalatic Aimbry</t>
  </si>
  <si>
    <t>1733338</t>
  </si>
  <si>
    <t>Amanda Petts</t>
  </si>
  <si>
    <t>401606</t>
  </si>
  <si>
    <t>Babera Van Alfie</t>
  </si>
  <si>
    <t xml:space="preserve">Event Type : BD Reg I- PSG + FSM </t>
  </si>
  <si>
    <t>Test/Class : Prelim FSM / 17</t>
  </si>
  <si>
    <t>Total Points: 180</t>
  </si>
  <si>
    <t>RET</t>
  </si>
  <si>
    <t>1B</t>
  </si>
  <si>
    <t>1G</t>
  </si>
  <si>
    <t>1G (1st)</t>
  </si>
  <si>
    <t>1S</t>
  </si>
  <si>
    <t>2S</t>
  </si>
  <si>
    <t>3S</t>
  </si>
  <si>
    <t>1S (1st)</t>
  </si>
  <si>
    <t>2B</t>
  </si>
  <si>
    <t>2G</t>
  </si>
  <si>
    <t>3G</t>
  </si>
  <si>
    <t>Judge(s) : Lesley Burling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</si>
</sst>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10" fontId="1" fillId="3" borderId="1" xfId="1" applyNumberFormat="1" applyFill="1" applyBorder="1" applyAlignment="1">
      <alignment horizontal="right"/>
    </xf>
    <xf numFmtId="0" fontId="0" fillId="0" borderId="3" xfId="0" applyBorder="1"/>
    <xf numFmtId="0" fontId="7" fillId="0" borderId="0" xfId="0" applyFont="1"/>
    <xf numFmtId="164" fontId="7" fillId="0" borderId="1" xfId="0" applyNumberFormat="1" applyFont="1" applyBorder="1"/>
    <xf numFmtId="0" fontId="6" fillId="0" borderId="1" xfId="0" applyFont="1" applyBorder="1"/>
    <xf numFmtId="10" fontId="7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abSelected="1" workbookViewId="0">
      <selection activeCell="A10" sqref="A10:XFD10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61</v>
      </c>
    </row>
    <row r="4" spans="1:10" ht="18.75" x14ac:dyDescent="0.3">
      <c r="A4" s="3" t="s">
        <v>69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62</v>
      </c>
    </row>
    <row r="8" spans="1:10" ht="18.75" x14ac:dyDescent="0.3">
      <c r="A8" s="3"/>
    </row>
    <row r="9" spans="1:10" ht="20.100000000000001" customHeight="1" x14ac:dyDescent="0.25">
      <c r="A9" s="21" t="s">
        <v>37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1" t="s">
        <v>6</v>
      </c>
      <c r="H9" s="21"/>
      <c r="I9" s="21" t="s">
        <v>8</v>
      </c>
      <c r="J9" s="21" t="s">
        <v>9</v>
      </c>
    </row>
    <row r="10" spans="1:10" ht="20.100000000000001" customHeight="1" x14ac:dyDescent="0.25">
      <c r="A10" s="17" t="s">
        <v>131</v>
      </c>
      <c r="B10" s="15" t="s">
        <v>28</v>
      </c>
      <c r="C10" s="15" t="s">
        <v>65</v>
      </c>
      <c r="D10" s="15" t="s">
        <v>66</v>
      </c>
      <c r="E10" s="15" t="s">
        <v>67</v>
      </c>
      <c r="F10" s="15" t="s">
        <v>68</v>
      </c>
      <c r="G10" s="15" t="s">
        <v>13</v>
      </c>
      <c r="H10" s="15">
        <v>186</v>
      </c>
      <c r="I10" s="30">
        <f t="shared" ref="I10" si="0">H10/290</f>
        <v>0.64137931034482754</v>
      </c>
      <c r="J10" s="15">
        <v>63</v>
      </c>
    </row>
    <row r="11" spans="1:10" ht="20.100000000000001" customHeight="1" x14ac:dyDescent="0.25">
      <c r="A11" s="15"/>
      <c r="B11" s="15"/>
      <c r="C11" s="15"/>
      <c r="D11" s="15"/>
      <c r="E11" s="15"/>
      <c r="F11" s="15"/>
      <c r="G11" s="15"/>
      <c r="H11" s="20"/>
      <c r="I11" s="30"/>
      <c r="J11" s="20"/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30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0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35"/>
      <c r="I14" s="30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35"/>
      <c r="I15" s="30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0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30"/>
      <c r="J17" s="15"/>
    </row>
    <row r="18" spans="1:10" x14ac:dyDescent="0.25">
      <c r="A18" t="s">
        <v>41</v>
      </c>
    </row>
  </sheetData>
  <sortState xmlns:xlrd2="http://schemas.microsoft.com/office/spreadsheetml/2017/richdata2" ref="A10:J13">
    <sortCondition ref="G10:G13" customList="Gold,Silver,Bronze"/>
    <sortCondition descending="1" ref="H10:H13"/>
    <sortCondition descending="1" ref="J10:J13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7"/>
  <sheetViews>
    <sheetView workbookViewId="0">
      <selection activeCell="A7" sqref="A7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113</v>
      </c>
      <c r="I3" s="24"/>
    </row>
    <row r="4" spans="1:10" ht="18.75" x14ac:dyDescent="0.3">
      <c r="A4" s="3" t="s">
        <v>69</v>
      </c>
      <c r="I4" s="24"/>
    </row>
    <row r="5" spans="1:10" ht="18.75" x14ac:dyDescent="0.3">
      <c r="A5" s="3" t="s">
        <v>40</v>
      </c>
      <c r="I5" s="24"/>
    </row>
    <row r="6" spans="1:10" ht="18.75" x14ac:dyDescent="0.3">
      <c r="A6" s="3" t="s">
        <v>42</v>
      </c>
      <c r="I6" s="24"/>
    </row>
    <row r="7" spans="1:10" ht="18.75" x14ac:dyDescent="0.3">
      <c r="A7" s="3" t="s">
        <v>141</v>
      </c>
      <c r="I7" s="24"/>
    </row>
    <row r="8" spans="1:10" x14ac:dyDescent="0.25">
      <c r="I8" s="24"/>
    </row>
    <row r="9" spans="1:10" x14ac:dyDescent="0.25">
      <c r="I9" s="24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5" t="s">
        <v>134</v>
      </c>
      <c r="B11" s="15" t="s">
        <v>22</v>
      </c>
      <c r="C11" s="15" t="s">
        <v>99</v>
      </c>
      <c r="D11" s="15" t="s">
        <v>100</v>
      </c>
      <c r="E11" s="15" t="s">
        <v>101</v>
      </c>
      <c r="F11" s="15" t="s">
        <v>102</v>
      </c>
      <c r="G11" s="15" t="s">
        <v>14</v>
      </c>
      <c r="H11" s="15">
        <v>179.5</v>
      </c>
      <c r="I11" s="30">
        <f t="shared" ref="I11" si="0">H11/260</f>
        <v>0.69038461538461537</v>
      </c>
      <c r="J11" s="15">
        <v>95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30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0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0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0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30"/>
      <c r="J17" s="15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>
      <selection activeCell="A11" sqref="A11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4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113</v>
      </c>
    </row>
    <row r="4" spans="1:10" ht="18.75" x14ac:dyDescent="0.3">
      <c r="A4" s="3" t="s">
        <v>69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70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6" t="s">
        <v>37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9" t="s">
        <v>132</v>
      </c>
      <c r="B11" s="15" t="s">
        <v>39</v>
      </c>
      <c r="C11" s="15" t="s">
        <v>71</v>
      </c>
      <c r="D11" s="15" t="s">
        <v>72</v>
      </c>
      <c r="E11" s="15" t="s">
        <v>73</v>
      </c>
      <c r="F11" s="15" t="s">
        <v>74</v>
      </c>
      <c r="G11" s="15" t="s">
        <v>12</v>
      </c>
      <c r="H11" s="17">
        <v>150</v>
      </c>
      <c r="I11" s="27">
        <f>H11/240</f>
        <v>0.625</v>
      </c>
      <c r="J11" s="17">
        <v>60</v>
      </c>
    </row>
    <row r="12" spans="1:10" ht="20.100000000000001" customHeight="1" x14ac:dyDescent="0.25">
      <c r="A12" s="17" t="s">
        <v>131</v>
      </c>
      <c r="B12" s="15" t="s">
        <v>28</v>
      </c>
      <c r="C12" s="15" t="s">
        <v>65</v>
      </c>
      <c r="D12" s="15" t="s">
        <v>66</v>
      </c>
      <c r="E12" s="15" t="s">
        <v>67</v>
      </c>
      <c r="F12" s="15" t="s">
        <v>68</v>
      </c>
      <c r="G12" s="15" t="s">
        <v>13</v>
      </c>
      <c r="H12" s="17">
        <v>161</v>
      </c>
      <c r="I12" s="27">
        <f>H12/240</f>
        <v>0.67083333333333328</v>
      </c>
      <c r="J12" s="17">
        <v>67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7"/>
      <c r="I13" s="27"/>
      <c r="J13" s="17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7"/>
      <c r="I14" s="27"/>
      <c r="J14" s="17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7"/>
      <c r="I15" s="27"/>
      <c r="J15" s="17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7"/>
      <c r="I16" s="27"/>
      <c r="J16" s="17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7"/>
      <c r="I17" s="27"/>
      <c r="J17" s="17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7"/>
      <c r="I18" s="27"/>
      <c r="J18" s="17"/>
    </row>
  </sheetData>
  <sortState xmlns:xlrd2="http://schemas.microsoft.com/office/spreadsheetml/2017/richdata2" ref="A11:J13">
    <sortCondition ref="G11:G13" customList="Gold,Silver,Bronze"/>
    <sortCondition descending="1" ref="H11:H13"/>
    <sortCondition descending="1" ref="J11:J13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opLeftCell="A3" workbookViewId="0">
      <selection activeCell="A14" sqref="A14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113</v>
      </c>
    </row>
    <row r="4" spans="1:10" ht="18.75" x14ac:dyDescent="0.3">
      <c r="A4" s="3" t="s">
        <v>69</v>
      </c>
    </row>
    <row r="5" spans="1:10" ht="18.75" x14ac:dyDescent="0.3">
      <c r="A5" s="3" t="s">
        <v>47</v>
      </c>
    </row>
    <row r="6" spans="1:10" ht="18.75" x14ac:dyDescent="0.3">
      <c r="A6" s="3" t="s">
        <v>18</v>
      </c>
    </row>
    <row r="7" spans="1:10" ht="18.75" x14ac:dyDescent="0.3">
      <c r="A7" s="3" t="s">
        <v>70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7" t="s">
        <v>133</v>
      </c>
      <c r="B11" s="15" t="s">
        <v>20</v>
      </c>
      <c r="C11" s="15" t="s">
        <v>56</v>
      </c>
      <c r="D11" s="15" t="s">
        <v>57</v>
      </c>
      <c r="E11" s="15" t="s">
        <v>58</v>
      </c>
      <c r="F11" s="15" t="s">
        <v>59</v>
      </c>
      <c r="G11" s="15" t="s">
        <v>12</v>
      </c>
      <c r="H11" s="20">
        <v>173.5</v>
      </c>
      <c r="I11" s="37">
        <f>H11/240</f>
        <v>0.72291666666666665</v>
      </c>
      <c r="J11" s="20">
        <v>43.5</v>
      </c>
    </row>
    <row r="12" spans="1:10" ht="20.100000000000001" customHeight="1" x14ac:dyDescent="0.25">
      <c r="A12" s="17" t="s">
        <v>134</v>
      </c>
      <c r="B12" s="15" t="s">
        <v>25</v>
      </c>
      <c r="C12" s="15" t="s">
        <v>63</v>
      </c>
      <c r="D12" s="15" t="s">
        <v>64</v>
      </c>
      <c r="E12" s="15" t="s">
        <v>83</v>
      </c>
      <c r="F12" s="15" t="s">
        <v>84</v>
      </c>
      <c r="G12" s="15" t="s">
        <v>14</v>
      </c>
      <c r="H12" s="20">
        <v>169.5</v>
      </c>
      <c r="I12" s="37">
        <f t="shared" ref="I12:I13" si="0">H12/240</f>
        <v>0.70625000000000004</v>
      </c>
      <c r="J12" s="20">
        <v>43</v>
      </c>
    </row>
    <row r="13" spans="1:10" ht="20.100000000000001" customHeight="1" x14ac:dyDescent="0.25">
      <c r="A13" s="19" t="s">
        <v>135</v>
      </c>
      <c r="B13" s="15" t="s">
        <v>21</v>
      </c>
      <c r="C13" s="15" t="s">
        <v>85</v>
      </c>
      <c r="D13" s="15" t="s">
        <v>86</v>
      </c>
      <c r="E13" s="15" t="s">
        <v>87</v>
      </c>
      <c r="F13" s="15" t="s">
        <v>88</v>
      </c>
      <c r="G13" s="15" t="s">
        <v>14</v>
      </c>
      <c r="H13" s="20">
        <v>166</v>
      </c>
      <c r="I13" s="37">
        <f t="shared" si="0"/>
        <v>0.69166666666666665</v>
      </c>
      <c r="J13" s="20">
        <v>41.5</v>
      </c>
    </row>
    <row r="14" spans="1:10" ht="20.100000000000001" customHeight="1" x14ac:dyDescent="0.25">
      <c r="A14" s="17" t="s">
        <v>136</v>
      </c>
      <c r="B14" s="15" t="s">
        <v>31</v>
      </c>
      <c r="C14" s="15" t="s">
        <v>79</v>
      </c>
      <c r="D14" s="15" t="s">
        <v>80</v>
      </c>
      <c r="E14" s="15" t="s">
        <v>81</v>
      </c>
      <c r="F14" s="15" t="s">
        <v>82</v>
      </c>
      <c r="G14" s="15" t="s">
        <v>14</v>
      </c>
      <c r="H14" s="20">
        <v>149.5</v>
      </c>
      <c r="I14" s="37">
        <f>H14/240</f>
        <v>0.62291666666666667</v>
      </c>
      <c r="J14" s="20">
        <v>37</v>
      </c>
    </row>
    <row r="15" spans="1:10" ht="20.100000000000001" customHeight="1" x14ac:dyDescent="0.25">
      <c r="A15" s="17" t="s">
        <v>131</v>
      </c>
      <c r="B15" s="15" t="s">
        <v>44</v>
      </c>
      <c r="C15" s="15" t="s">
        <v>48</v>
      </c>
      <c r="D15" s="15" t="s">
        <v>49</v>
      </c>
      <c r="E15" s="15" t="s">
        <v>50</v>
      </c>
      <c r="F15" s="15" t="s">
        <v>51</v>
      </c>
      <c r="G15" s="15" t="s">
        <v>13</v>
      </c>
      <c r="H15" s="20">
        <v>150.5</v>
      </c>
      <c r="I15" s="37">
        <f>H15/240</f>
        <v>0.62708333333333333</v>
      </c>
      <c r="J15" s="20">
        <v>36.5</v>
      </c>
    </row>
    <row r="16" spans="1:10" ht="20.100000000000001" customHeight="1" x14ac:dyDescent="0.25">
      <c r="A16" s="17" t="s">
        <v>130</v>
      </c>
      <c r="B16" s="15" t="s">
        <v>45</v>
      </c>
      <c r="C16" s="15" t="s">
        <v>75</v>
      </c>
      <c r="D16" s="15" t="s">
        <v>76</v>
      </c>
      <c r="E16" s="15" t="s">
        <v>77</v>
      </c>
      <c r="F16" s="15" t="s">
        <v>78</v>
      </c>
      <c r="G16" s="15" t="s">
        <v>13</v>
      </c>
      <c r="H16" s="20" t="s">
        <v>130</v>
      </c>
      <c r="I16" s="37" t="s">
        <v>130</v>
      </c>
      <c r="J16" s="20" t="s">
        <v>130</v>
      </c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"/>
      <c r="I17" s="30"/>
      <c r="J17" s="1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30"/>
      <c r="J18" s="15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15"/>
      <c r="I19" s="30"/>
      <c r="J19" s="15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15"/>
      <c r="I20" s="30"/>
      <c r="J20" s="15"/>
    </row>
    <row r="21" spans="1:10" ht="20.100000000000001" customHeight="1" x14ac:dyDescent="0.25">
      <c r="A21" s="15"/>
      <c r="B21" s="15"/>
      <c r="C21" s="15"/>
      <c r="D21" s="15"/>
      <c r="E21" s="15"/>
      <c r="F21" s="15"/>
      <c r="G21" s="15"/>
      <c r="H21" s="15"/>
      <c r="I21" s="30"/>
      <c r="J21" s="15"/>
    </row>
  </sheetData>
  <sortState xmlns:xlrd2="http://schemas.microsoft.com/office/spreadsheetml/2017/richdata2" ref="A12:J17">
    <sortCondition ref="G12:G17" customList="Gold,Silver,Bronze"/>
    <sortCondition descending="1" ref="H12:H17"/>
    <sortCondition descending="1" ref="J12:J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opLeftCell="A2" workbookViewId="0">
      <selection activeCell="B15" sqref="B15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113</v>
      </c>
    </row>
    <row r="4" spans="1:10" ht="18.75" x14ac:dyDescent="0.3">
      <c r="A4" s="3" t="s">
        <v>69</v>
      </c>
    </row>
    <row r="5" spans="1:10" ht="18.75" x14ac:dyDescent="0.3">
      <c r="A5" s="3" t="s">
        <v>54</v>
      </c>
    </row>
    <row r="6" spans="1:10" ht="18.75" x14ac:dyDescent="0.3">
      <c r="A6" s="3" t="s">
        <v>55</v>
      </c>
    </row>
    <row r="7" spans="1:10" ht="18.75" x14ac:dyDescent="0.3">
      <c r="A7" s="3" t="s">
        <v>62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25"/>
      <c r="J9" s="2"/>
    </row>
    <row r="10" spans="1:10" ht="15.75" x14ac:dyDescent="0.25">
      <c r="A10" s="4" t="s">
        <v>37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9" t="s">
        <v>8</v>
      </c>
      <c r="J10" s="8" t="s">
        <v>9</v>
      </c>
    </row>
    <row r="11" spans="1:10" ht="20.100000000000001" customHeight="1" x14ac:dyDescent="0.25">
      <c r="A11" s="19" t="s">
        <v>132</v>
      </c>
      <c r="B11" s="15" t="s">
        <v>20</v>
      </c>
      <c r="C11" s="15" t="s">
        <v>56</v>
      </c>
      <c r="D11" s="15" t="s">
        <v>57</v>
      </c>
      <c r="E11" s="15" t="s">
        <v>58</v>
      </c>
      <c r="F11" s="15" t="s">
        <v>59</v>
      </c>
      <c r="G11" s="15" t="s">
        <v>12</v>
      </c>
      <c r="H11" s="20">
        <v>196.5</v>
      </c>
      <c r="I11" s="30">
        <f>H11/270</f>
        <v>0.72777777777777775</v>
      </c>
      <c r="J11" s="15">
        <v>60</v>
      </c>
    </row>
    <row r="12" spans="1:10" ht="20.100000000000001" customHeight="1" x14ac:dyDescent="0.25">
      <c r="A12" s="19" t="s">
        <v>137</v>
      </c>
      <c r="B12" s="15" t="s">
        <v>25</v>
      </c>
      <c r="C12" s="15" t="s">
        <v>63</v>
      </c>
      <c r="D12" s="15" t="s">
        <v>64</v>
      </c>
      <c r="E12" s="15" t="s">
        <v>83</v>
      </c>
      <c r="F12" s="15" t="s">
        <v>84</v>
      </c>
      <c r="G12" s="15" t="s">
        <v>14</v>
      </c>
      <c r="H12" s="20">
        <v>198</v>
      </c>
      <c r="I12" s="30">
        <f>H12/270</f>
        <v>0.73333333333333328</v>
      </c>
      <c r="J12" s="15">
        <v>59</v>
      </c>
    </row>
    <row r="13" spans="1:10" ht="20.100000000000001" customHeight="1" x14ac:dyDescent="0.25">
      <c r="A13" s="19" t="s">
        <v>135</v>
      </c>
      <c r="B13" s="15" t="s">
        <v>46</v>
      </c>
      <c r="C13" s="15" t="s">
        <v>93</v>
      </c>
      <c r="D13" s="15" t="s">
        <v>94</v>
      </c>
      <c r="E13" s="15" t="s">
        <v>95</v>
      </c>
      <c r="F13" s="15" t="s">
        <v>96</v>
      </c>
      <c r="G13" s="15" t="s">
        <v>14</v>
      </c>
      <c r="H13" s="20">
        <v>192</v>
      </c>
      <c r="I13" s="30">
        <f>H13/270</f>
        <v>0.71111111111111114</v>
      </c>
      <c r="J13" s="15">
        <v>57</v>
      </c>
    </row>
    <row r="14" spans="1:10" ht="20.100000000000001" customHeight="1" x14ac:dyDescent="0.25">
      <c r="A14" s="17" t="s">
        <v>136</v>
      </c>
      <c r="B14" s="15" t="s">
        <v>31</v>
      </c>
      <c r="C14" s="15" t="s">
        <v>79</v>
      </c>
      <c r="D14" s="15" t="s">
        <v>80</v>
      </c>
      <c r="E14" s="15" t="s">
        <v>81</v>
      </c>
      <c r="F14" s="15" t="s">
        <v>82</v>
      </c>
      <c r="G14" s="15" t="s">
        <v>14</v>
      </c>
      <c r="H14" s="20">
        <v>172</v>
      </c>
      <c r="I14" s="30">
        <f>H14/270</f>
        <v>0.63703703703703707</v>
      </c>
      <c r="J14" s="15">
        <v>50</v>
      </c>
    </row>
    <row r="15" spans="1:10" ht="20.100000000000001" customHeight="1" x14ac:dyDescent="0.25">
      <c r="A15" s="17" t="s">
        <v>131</v>
      </c>
      <c r="B15" s="17">
        <v>4</v>
      </c>
      <c r="C15" s="15" t="s">
        <v>75</v>
      </c>
      <c r="D15" s="15" t="s">
        <v>76</v>
      </c>
      <c r="E15" s="15" t="s">
        <v>77</v>
      </c>
      <c r="F15" s="15" t="s">
        <v>78</v>
      </c>
      <c r="G15" s="15" t="s">
        <v>13</v>
      </c>
      <c r="H15" s="20">
        <v>167</v>
      </c>
      <c r="I15" s="30">
        <f>H15/270</f>
        <v>0.61851851851851847</v>
      </c>
      <c r="J15" s="15">
        <v>48</v>
      </c>
    </row>
    <row r="16" spans="1:10" ht="20.100000000000001" customHeight="1" x14ac:dyDescent="0.25">
      <c r="A16" s="17" t="s">
        <v>138</v>
      </c>
      <c r="B16" s="15" t="s">
        <v>44</v>
      </c>
      <c r="C16" s="15" t="s">
        <v>48</v>
      </c>
      <c r="D16" s="15" t="s">
        <v>49</v>
      </c>
      <c r="E16" s="15" t="s">
        <v>50</v>
      </c>
      <c r="F16" s="15" t="s">
        <v>51</v>
      </c>
      <c r="G16" s="15" t="s">
        <v>13</v>
      </c>
      <c r="H16" s="20">
        <v>161.5</v>
      </c>
      <c r="I16" s="30">
        <f>H16/270</f>
        <v>0.5981481481481481</v>
      </c>
      <c r="J16" s="15">
        <v>47</v>
      </c>
    </row>
    <row r="17" spans="1:10" ht="20.100000000000001" customHeight="1" x14ac:dyDescent="0.25">
      <c r="A17" s="19" t="s">
        <v>130</v>
      </c>
      <c r="B17" s="15" t="s">
        <v>27</v>
      </c>
      <c r="C17" s="15" t="s">
        <v>89</v>
      </c>
      <c r="D17" s="15" t="s">
        <v>90</v>
      </c>
      <c r="E17" s="15" t="s">
        <v>91</v>
      </c>
      <c r="F17" s="15" t="s">
        <v>92</v>
      </c>
      <c r="G17" s="15" t="s">
        <v>13</v>
      </c>
      <c r="H17" s="20" t="s">
        <v>130</v>
      </c>
      <c r="I17" s="37" t="s">
        <v>130</v>
      </c>
      <c r="J17" s="20" t="s">
        <v>130</v>
      </c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20"/>
      <c r="I18" s="30"/>
      <c r="J18" s="15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20"/>
      <c r="I19" s="30"/>
      <c r="J19" s="15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20"/>
      <c r="I20" s="30"/>
      <c r="J20" s="15"/>
    </row>
    <row r="21" spans="1:10" ht="20.100000000000001" customHeight="1" x14ac:dyDescent="0.25">
      <c r="A21" s="15"/>
      <c r="B21" s="15"/>
      <c r="C21" s="15"/>
      <c r="D21" s="15"/>
      <c r="E21" s="15"/>
      <c r="F21" s="15"/>
      <c r="G21" s="15"/>
      <c r="H21" s="20"/>
      <c r="I21" s="30"/>
      <c r="J21" s="15"/>
    </row>
    <row r="22" spans="1:10" ht="20.100000000000001" customHeight="1" x14ac:dyDescent="0.25">
      <c r="A22" s="15"/>
      <c r="B22" s="15"/>
      <c r="C22" s="15"/>
      <c r="D22" s="15"/>
      <c r="E22" s="15"/>
      <c r="F22" s="15"/>
      <c r="G22" s="15"/>
      <c r="H22" s="20"/>
      <c r="I22" s="30"/>
      <c r="J22" s="15"/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"/>
  <sheetViews>
    <sheetView workbookViewId="0">
      <selection activeCell="A12" sqref="A12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24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113</v>
      </c>
    </row>
    <row r="4" spans="1:11" ht="18.75" x14ac:dyDescent="0.3">
      <c r="A4" s="3" t="s">
        <v>69</v>
      </c>
    </row>
    <row r="5" spans="1:11" ht="18.75" x14ac:dyDescent="0.3">
      <c r="A5" s="3" t="s">
        <v>60</v>
      </c>
    </row>
    <row r="6" spans="1:11" ht="18.75" x14ac:dyDescent="0.3">
      <c r="A6" s="3" t="s">
        <v>15</v>
      </c>
    </row>
    <row r="7" spans="1:11" ht="18.75" x14ac:dyDescent="0.3">
      <c r="A7" s="3" t="s">
        <v>62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15.75" x14ac:dyDescent="0.25">
      <c r="A10" s="6" t="s">
        <v>24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1" ht="20.100000000000001" customHeight="1" x14ac:dyDescent="0.25">
      <c r="A11" s="19" t="s">
        <v>134</v>
      </c>
      <c r="B11" s="15" t="s">
        <v>46</v>
      </c>
      <c r="C11" s="15" t="s">
        <v>93</v>
      </c>
      <c r="D11" s="15" t="s">
        <v>94</v>
      </c>
      <c r="E11" s="15" t="s">
        <v>95</v>
      </c>
      <c r="F11" s="15" t="s">
        <v>96</v>
      </c>
      <c r="G11" s="15" t="s">
        <v>14</v>
      </c>
      <c r="H11" s="1">
        <v>208.5</v>
      </c>
      <c r="I11" s="30">
        <f t="shared" ref="I11" si="0">H11/290</f>
        <v>0.71896551724137936</v>
      </c>
      <c r="J11" s="1">
        <v>58</v>
      </c>
    </row>
    <row r="12" spans="1:11" ht="20.100000000000001" customHeight="1" x14ac:dyDescent="0.25">
      <c r="A12" s="19" t="s">
        <v>131</v>
      </c>
      <c r="B12" s="15" t="s">
        <v>27</v>
      </c>
      <c r="C12" s="15" t="s">
        <v>89</v>
      </c>
      <c r="D12" s="15" t="s">
        <v>90</v>
      </c>
      <c r="E12" s="15" t="s">
        <v>91</v>
      </c>
      <c r="F12" s="15" t="s">
        <v>92</v>
      </c>
      <c r="G12" s="15" t="s">
        <v>13</v>
      </c>
      <c r="H12" s="15">
        <v>175</v>
      </c>
      <c r="I12" s="30">
        <f>H12/290</f>
        <v>0.60344827586206895</v>
      </c>
      <c r="J12" s="15">
        <v>46</v>
      </c>
    </row>
    <row r="13" spans="1:11" ht="20.100000000000001" customHeight="1" x14ac:dyDescent="0.25">
      <c r="A13" s="15"/>
      <c r="B13" s="15"/>
      <c r="C13" s="15"/>
      <c r="D13" s="15"/>
      <c r="E13" s="15"/>
      <c r="F13" s="15"/>
      <c r="G13" s="15"/>
      <c r="H13" s="20"/>
      <c r="I13" s="30"/>
      <c r="J13" s="20"/>
      <c r="K13" s="9"/>
    </row>
    <row r="14" spans="1:11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0"/>
      <c r="J14" s="15"/>
    </row>
    <row r="15" spans="1:11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opLeftCell="A3" workbookViewId="0">
      <selection activeCell="A7" sqref="A7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24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98</v>
      </c>
    </row>
    <row r="4" spans="1:10" ht="18.75" x14ac:dyDescent="0.3">
      <c r="A4" s="3" t="s">
        <v>69</v>
      </c>
    </row>
    <row r="5" spans="1:10" ht="18.75" x14ac:dyDescent="0.3">
      <c r="A5" s="3" t="s">
        <v>97</v>
      </c>
    </row>
    <row r="6" spans="1:10" ht="18.75" x14ac:dyDescent="0.3">
      <c r="A6" s="3" t="s">
        <v>34</v>
      </c>
    </row>
    <row r="7" spans="1:10" ht="18.75" x14ac:dyDescent="0.3">
      <c r="A7" s="3" t="s">
        <v>104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9" t="s">
        <v>134</v>
      </c>
      <c r="B11" s="15" t="s">
        <v>22</v>
      </c>
      <c r="C11" s="15" t="s">
        <v>99</v>
      </c>
      <c r="D11" s="15" t="s">
        <v>100</v>
      </c>
      <c r="E11" s="15" t="s">
        <v>101</v>
      </c>
      <c r="F11" s="15" t="s">
        <v>102</v>
      </c>
      <c r="G11" s="15" t="s">
        <v>14</v>
      </c>
      <c r="H11" s="1">
        <v>205.5</v>
      </c>
      <c r="I11" s="30">
        <f>H11/320</f>
        <v>0.64218750000000002</v>
      </c>
      <c r="J11" s="1">
        <v>52</v>
      </c>
    </row>
    <row r="12" spans="1:10" ht="20.100000000000001" customHeight="1" x14ac:dyDescent="0.25">
      <c r="A12" s="19" t="s">
        <v>131</v>
      </c>
      <c r="B12" s="15" t="s">
        <v>21</v>
      </c>
      <c r="C12" s="15" t="s">
        <v>85</v>
      </c>
      <c r="D12" s="15" t="s">
        <v>86</v>
      </c>
      <c r="E12" s="15" t="s">
        <v>87</v>
      </c>
      <c r="F12" s="15" t="s">
        <v>88</v>
      </c>
      <c r="G12" s="15" t="s">
        <v>13</v>
      </c>
      <c r="H12" s="1">
        <v>204.5</v>
      </c>
      <c r="I12" s="30">
        <f>H12/320</f>
        <v>0.63906249999999998</v>
      </c>
      <c r="J12" s="1">
        <v>52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"/>
      <c r="I13" s="30"/>
      <c r="J13" s="1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0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"/>
      <c r="I15" s="30"/>
      <c r="J15" s="1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0"/>
      <c r="J16" s="15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30"/>
      <c r="J17" s="1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5"/>
      <c r="I18" s="30"/>
      <c r="J18" s="15"/>
    </row>
    <row r="19" spans="1:10" ht="20.100000000000001" customHeight="1" x14ac:dyDescent="0.25">
      <c r="A19" s="1"/>
      <c r="B19" s="1"/>
      <c r="C19" s="1"/>
      <c r="D19" s="1"/>
      <c r="E19" s="1"/>
      <c r="F19" s="1"/>
      <c r="G19" s="1"/>
      <c r="H19" s="15"/>
      <c r="I19" s="30"/>
      <c r="J19" s="15"/>
    </row>
    <row r="20" spans="1:10" ht="20.100000000000001" customHeight="1" x14ac:dyDescent="0.25">
      <c r="A20" s="1" t="s">
        <v>41</v>
      </c>
      <c r="B20" s="1"/>
      <c r="C20" s="1"/>
      <c r="D20" s="1"/>
      <c r="E20" s="1"/>
      <c r="F20" s="1"/>
      <c r="G20" s="1"/>
      <c r="H20" s="1"/>
      <c r="I20" s="31"/>
      <c r="J20" s="1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K18"/>
  <sheetViews>
    <sheetView workbookViewId="0">
      <selection activeCell="B12" sqref="B12"/>
    </sheetView>
  </sheetViews>
  <sheetFormatPr defaultRowHeight="15" x14ac:dyDescent="0.25"/>
  <cols>
    <col min="3" max="3" width="25" customWidth="1"/>
    <col min="5" max="5" width="24" customWidth="1"/>
  </cols>
  <sheetData>
    <row r="1" spans="1:11" ht="18.75" x14ac:dyDescent="0.3">
      <c r="A1" s="3" t="s">
        <v>30</v>
      </c>
      <c r="I1" s="24"/>
    </row>
    <row r="2" spans="1:11" ht="18.75" x14ac:dyDescent="0.3">
      <c r="A2" s="3" t="s">
        <v>10</v>
      </c>
      <c r="I2" s="24"/>
    </row>
    <row r="3" spans="1:11" ht="18.75" x14ac:dyDescent="0.3">
      <c r="A3" s="3" t="s">
        <v>103</v>
      </c>
      <c r="I3" s="24"/>
    </row>
    <row r="4" spans="1:11" ht="18.75" x14ac:dyDescent="0.3">
      <c r="A4" s="3" t="s">
        <v>69</v>
      </c>
      <c r="I4" s="24"/>
    </row>
    <row r="5" spans="1:11" ht="18.75" x14ac:dyDescent="0.3">
      <c r="A5" s="3" t="s">
        <v>38</v>
      </c>
      <c r="I5" s="24"/>
    </row>
    <row r="6" spans="1:11" ht="18.75" x14ac:dyDescent="0.3">
      <c r="A6" s="3" t="s">
        <v>43</v>
      </c>
      <c r="I6" s="24"/>
    </row>
    <row r="7" spans="1:11" ht="18.75" x14ac:dyDescent="0.3">
      <c r="A7" s="3" t="s">
        <v>104</v>
      </c>
      <c r="I7" s="24"/>
    </row>
    <row r="8" spans="1:11" x14ac:dyDescent="0.25">
      <c r="I8" s="24"/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20.100000000000001" customHeight="1" x14ac:dyDescent="0.25">
      <c r="A10" s="4" t="s">
        <v>37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1" ht="20.100000000000001" customHeight="1" x14ac:dyDescent="0.25">
      <c r="A11" s="15" t="s">
        <v>132</v>
      </c>
      <c r="B11" s="15" t="s">
        <v>29</v>
      </c>
      <c r="C11" s="15" t="s">
        <v>109</v>
      </c>
      <c r="D11" s="15" t="s">
        <v>110</v>
      </c>
      <c r="E11" s="15" t="s">
        <v>111</v>
      </c>
      <c r="F11" s="15" t="s">
        <v>112</v>
      </c>
      <c r="G11" s="15" t="s">
        <v>12</v>
      </c>
      <c r="H11" s="12">
        <v>252.5</v>
      </c>
      <c r="I11" s="37">
        <f>H11/380</f>
        <v>0.66447368421052633</v>
      </c>
      <c r="J11" s="12">
        <v>54</v>
      </c>
    </row>
    <row r="12" spans="1:11" ht="20.100000000000001" customHeight="1" x14ac:dyDescent="0.25">
      <c r="A12" s="15" t="s">
        <v>134</v>
      </c>
      <c r="B12" s="15" t="s">
        <v>26</v>
      </c>
      <c r="C12" s="15" t="s">
        <v>105</v>
      </c>
      <c r="D12" s="15" t="s">
        <v>106</v>
      </c>
      <c r="E12" s="15" t="s">
        <v>107</v>
      </c>
      <c r="F12" s="15" t="s">
        <v>108</v>
      </c>
      <c r="G12" s="15" t="s">
        <v>14</v>
      </c>
      <c r="H12" s="20">
        <v>262.5</v>
      </c>
      <c r="I12" s="37">
        <f>H12/380</f>
        <v>0.69078947368421051</v>
      </c>
      <c r="J12" s="20">
        <v>57</v>
      </c>
      <c r="K12" s="34"/>
    </row>
    <row r="13" spans="1:11" ht="20.100000000000001" customHeight="1" x14ac:dyDescent="0.25">
      <c r="A13" s="15"/>
      <c r="B13" s="15"/>
      <c r="C13" s="15"/>
      <c r="D13" s="15"/>
      <c r="E13" s="15"/>
      <c r="F13" s="15"/>
      <c r="G13" s="15"/>
      <c r="H13" s="14"/>
      <c r="I13" s="23"/>
      <c r="J13" s="14"/>
    </row>
    <row r="14" spans="1:11" ht="20.100000000000001" customHeight="1" x14ac:dyDescent="0.25">
      <c r="A14" s="15"/>
      <c r="B14" s="15"/>
      <c r="C14" s="15"/>
      <c r="D14" s="15"/>
      <c r="E14" s="15"/>
      <c r="F14" s="15"/>
      <c r="G14" s="15"/>
      <c r="H14" s="12"/>
      <c r="I14" s="23"/>
      <c r="J14" s="12"/>
    </row>
    <row r="15" spans="1:11" ht="20.100000000000001" customHeight="1" x14ac:dyDescent="0.25">
      <c r="A15" s="15"/>
      <c r="B15" s="15"/>
      <c r="C15" s="15"/>
      <c r="D15" s="15"/>
      <c r="E15" s="15"/>
      <c r="F15" s="15"/>
      <c r="G15" s="15"/>
      <c r="H15" s="12"/>
      <c r="I15" s="23"/>
      <c r="J15" s="12"/>
    </row>
    <row r="16" spans="1:11" ht="20.100000000000001" customHeight="1" x14ac:dyDescent="0.25">
      <c r="A16" s="16"/>
      <c r="B16" s="18"/>
      <c r="C16" s="18"/>
      <c r="D16" s="18"/>
      <c r="E16" s="18"/>
      <c r="F16" s="18"/>
      <c r="G16" s="18"/>
      <c r="H16" s="13"/>
      <c r="I16" s="32"/>
      <c r="J16" s="13"/>
    </row>
    <row r="17" spans="9:9" x14ac:dyDescent="0.25">
      <c r="I17" s="24"/>
    </row>
    <row r="18" spans="9:9" x14ac:dyDescent="0.25">
      <c r="I18" s="2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topLeftCell="A2" workbookViewId="0">
      <selection activeCell="A15" sqref="A15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113</v>
      </c>
    </row>
    <row r="4" spans="1:10" ht="18.75" x14ac:dyDescent="0.3">
      <c r="A4" s="3" t="s">
        <v>69</v>
      </c>
    </row>
    <row r="5" spans="1:10" ht="18.75" x14ac:dyDescent="0.3">
      <c r="A5" s="3" t="s">
        <v>36</v>
      </c>
    </row>
    <row r="6" spans="1:10" ht="18.75" x14ac:dyDescent="0.3">
      <c r="A6" s="3" t="s">
        <v>34</v>
      </c>
    </row>
    <row r="7" spans="1:10" ht="18.75" x14ac:dyDescent="0.3">
      <c r="A7" s="3" t="s">
        <v>104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9" t="s">
        <v>133</v>
      </c>
      <c r="B11" s="15" t="s">
        <v>32</v>
      </c>
      <c r="C11" s="15" t="s">
        <v>124</v>
      </c>
      <c r="D11" s="15" t="s">
        <v>125</v>
      </c>
      <c r="E11" s="15" t="s">
        <v>126</v>
      </c>
      <c r="F11" s="17">
        <v>184535</v>
      </c>
      <c r="G11" s="15" t="s">
        <v>12</v>
      </c>
      <c r="H11" s="33">
        <v>232</v>
      </c>
      <c r="I11" s="30">
        <f>H11/340</f>
        <v>0.68235294117647061</v>
      </c>
      <c r="J11" s="1">
        <v>14</v>
      </c>
    </row>
    <row r="12" spans="1:10" ht="20.100000000000001" customHeight="1" x14ac:dyDescent="0.25">
      <c r="A12" s="36" t="s">
        <v>139</v>
      </c>
      <c r="B12" s="15" t="s">
        <v>35</v>
      </c>
      <c r="C12" s="15" t="s">
        <v>114</v>
      </c>
      <c r="D12" s="15" t="s">
        <v>115</v>
      </c>
      <c r="E12" s="15" t="s">
        <v>116</v>
      </c>
      <c r="F12" s="15" t="s">
        <v>117</v>
      </c>
      <c r="G12" s="15" t="s">
        <v>12</v>
      </c>
      <c r="H12" s="28">
        <v>227</v>
      </c>
      <c r="I12" s="30">
        <f>H12/340</f>
        <v>0.66764705882352937</v>
      </c>
      <c r="J12" s="15">
        <v>14</v>
      </c>
    </row>
    <row r="13" spans="1:10" ht="20.100000000000001" customHeight="1" x14ac:dyDescent="0.25">
      <c r="A13" s="19" t="s">
        <v>140</v>
      </c>
      <c r="B13" s="15" t="s">
        <v>23</v>
      </c>
      <c r="C13" s="15" t="s">
        <v>120</v>
      </c>
      <c r="D13" s="15" t="s">
        <v>121</v>
      </c>
      <c r="E13" s="15" t="s">
        <v>122</v>
      </c>
      <c r="F13" s="15" t="s">
        <v>123</v>
      </c>
      <c r="G13" s="15" t="s">
        <v>12</v>
      </c>
      <c r="H13" s="28">
        <v>225.5</v>
      </c>
      <c r="I13" s="30">
        <f>H13/340</f>
        <v>0.66323529411764703</v>
      </c>
      <c r="J13" s="15">
        <v>13</v>
      </c>
    </row>
    <row r="14" spans="1:10" ht="20.100000000000001" customHeight="1" x14ac:dyDescent="0.25">
      <c r="A14" s="19" t="s">
        <v>134</v>
      </c>
      <c r="B14" s="15" t="s">
        <v>26</v>
      </c>
      <c r="C14" s="15" t="s">
        <v>105</v>
      </c>
      <c r="D14" s="15" t="s">
        <v>106</v>
      </c>
      <c r="E14" s="15" t="s">
        <v>107</v>
      </c>
      <c r="F14" s="15" t="s">
        <v>108</v>
      </c>
      <c r="G14" s="15" t="s">
        <v>14</v>
      </c>
      <c r="H14" s="28">
        <v>222</v>
      </c>
      <c r="I14" s="30">
        <f>H14/340</f>
        <v>0.65294117647058825</v>
      </c>
      <c r="J14" s="15">
        <v>14</v>
      </c>
    </row>
    <row r="15" spans="1:10" ht="20.100000000000001" customHeight="1" x14ac:dyDescent="0.25">
      <c r="A15" s="19" t="s">
        <v>135</v>
      </c>
      <c r="B15" s="15" t="s">
        <v>33</v>
      </c>
      <c r="C15" s="15" t="s">
        <v>52</v>
      </c>
      <c r="D15" s="15" t="s">
        <v>53</v>
      </c>
      <c r="E15" s="15" t="s">
        <v>118</v>
      </c>
      <c r="F15" s="15" t="s">
        <v>119</v>
      </c>
      <c r="G15" s="15" t="s">
        <v>14</v>
      </c>
      <c r="H15" s="28">
        <v>221.5</v>
      </c>
      <c r="I15" s="30">
        <f>H15/340</f>
        <v>0.65147058823529413</v>
      </c>
      <c r="J15" s="15">
        <v>14</v>
      </c>
    </row>
    <row r="16" spans="1:10" ht="20.100000000000001" customHeight="1" x14ac:dyDescent="0.25">
      <c r="A16" s="19"/>
      <c r="B16" s="15"/>
      <c r="C16" s="15"/>
      <c r="D16" s="15"/>
      <c r="E16" s="15"/>
      <c r="F16" s="15"/>
      <c r="G16" s="15"/>
      <c r="H16" s="1"/>
      <c r="I16" s="31"/>
      <c r="J16" s="1"/>
    </row>
    <row r="17" spans="1:10" ht="20.100000000000001" customHeight="1" x14ac:dyDescent="0.25">
      <c r="A17" s="19"/>
      <c r="B17" s="15"/>
      <c r="C17" s="15"/>
      <c r="D17" s="15"/>
      <c r="E17" s="15"/>
      <c r="F17" s="15"/>
      <c r="G17" s="15"/>
      <c r="H17" s="1"/>
      <c r="I17" s="31"/>
      <c r="J17" s="1"/>
    </row>
  </sheetData>
  <sortState xmlns:xlrd2="http://schemas.microsoft.com/office/spreadsheetml/2017/richdata2" ref="A11:J15">
    <sortCondition ref="G11:G15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3"/>
  <sheetViews>
    <sheetView workbookViewId="0">
      <selection activeCell="A11" sqref="A11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127</v>
      </c>
    </row>
    <row r="4" spans="1:10" ht="18.75" x14ac:dyDescent="0.3">
      <c r="A4" s="3" t="s">
        <v>69</v>
      </c>
    </row>
    <row r="5" spans="1:10" ht="18.75" x14ac:dyDescent="0.3">
      <c r="A5" s="3" t="s">
        <v>128</v>
      </c>
    </row>
    <row r="6" spans="1:10" ht="18.75" x14ac:dyDescent="0.3">
      <c r="A6" s="3" t="s">
        <v>129</v>
      </c>
    </row>
    <row r="7" spans="1:10" ht="18.75" x14ac:dyDescent="0.3">
      <c r="A7" s="3" t="s">
        <v>62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5" t="s">
        <v>132</v>
      </c>
      <c r="B11" s="15" t="s">
        <v>39</v>
      </c>
      <c r="C11" s="15" t="s">
        <v>71</v>
      </c>
      <c r="D11" s="15" t="s">
        <v>72</v>
      </c>
      <c r="E11" s="15" t="s">
        <v>73</v>
      </c>
      <c r="F11" s="15" t="s">
        <v>74</v>
      </c>
      <c r="G11" s="15" t="s">
        <v>12</v>
      </c>
      <c r="H11" s="15">
        <v>115.5</v>
      </c>
      <c r="I11" s="30">
        <f>H11/180</f>
        <v>0.64166666666666672</v>
      </c>
      <c r="J11" s="15">
        <v>59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"/>
      <c r="I12" s="31"/>
      <c r="J12" s="1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"/>
      <c r="I13" s="31"/>
      <c r="J13" s="1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Class 1 Prelim  17a</vt:lpstr>
      <vt:lpstr>Class 2 Prelim 19 Q</vt:lpstr>
      <vt:lpstr>Class 3 Novice 23 </vt:lpstr>
      <vt:lpstr>Class 4 Novice 37aQ</vt:lpstr>
      <vt:lpstr>Class 5 Ele 45</vt:lpstr>
      <vt:lpstr>Class 6 Ele 59 Q</vt:lpstr>
      <vt:lpstr>Class 10 Adv Med 98 Q</vt:lpstr>
      <vt:lpstr>Class 12 PSG Q</vt:lpstr>
      <vt:lpstr>Class 17 Prelim FSM Q</vt:lpstr>
      <vt:lpstr>Class 19 Ele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2023-01-06T15:37:13Z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