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38" documentId="8_{D4EBAE18-A1FB-47A4-8131-570296525639}" xr6:coauthVersionLast="47" xr6:coauthVersionMax="47" xr10:uidLastSave="{A3749E0C-6E36-45C5-A5E6-82B032159F7D}"/>
  <bookViews>
    <workbookView xWindow="-120" yWindow="-120" windowWidth="20730" windowHeight="11160" firstSheet="4" activeTab="4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3" sheetId="8" r:id="rId5"/>
    <sheet name="Class 6 Ele 53 Q" sheetId="9" r:id="rId6"/>
    <sheet name="Class 7 Med 61" sheetId="30" r:id="rId7"/>
    <sheet name="Class 8 M73 Q" sheetId="31" r:id="rId8"/>
    <sheet name="Class 9 Adv Med 91 Q" sheetId="33" r:id="rId9"/>
    <sheet name="Class 10 Adv Med 98 Q" sheetId="28" r:id="rId10"/>
    <sheet name="Class 11 Adv PYO" sheetId="32" r:id="rId11"/>
    <sheet name="Class 12 PSG Q" sheetId="23" r:id="rId12"/>
    <sheet name="Class 15 GP" sheetId="35" r:id="rId13"/>
    <sheet name="Class 17 Novice FSM Q" sheetId="25" r:id="rId14"/>
    <sheet name="Class 19 Med FSM Q" sheetId="2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3" l="1"/>
  <c r="I12" i="26"/>
  <c r="I11" i="26"/>
  <c r="I11" i="25"/>
  <c r="I13" i="7"/>
  <c r="I11" i="32"/>
  <c r="I13" i="8"/>
  <c r="I12" i="8"/>
  <c r="I11" i="8"/>
  <c r="I14" i="8"/>
  <c r="I11" i="9"/>
  <c r="I14" i="9"/>
  <c r="I13" i="9"/>
  <c r="I12" i="9"/>
  <c r="I12" i="30"/>
  <c r="I11" i="30"/>
  <c r="I14" i="30"/>
  <c r="I13" i="30"/>
  <c r="I12" i="31"/>
  <c r="I11" i="31"/>
  <c r="I13" i="31"/>
  <c r="I10" i="35"/>
  <c r="I12" i="35"/>
  <c r="I11" i="35"/>
  <c r="I13" i="6"/>
  <c r="I17" i="6"/>
  <c r="I13" i="5"/>
  <c r="I11" i="5"/>
  <c r="I15" i="5"/>
  <c r="I16" i="5"/>
  <c r="I12" i="5"/>
  <c r="I11" i="4"/>
  <c r="I12" i="4"/>
  <c r="I10" i="4"/>
  <c r="I15" i="6"/>
  <c r="I11" i="23"/>
  <c r="I14" i="5"/>
  <c r="I16" i="7"/>
  <c r="I12" i="7"/>
  <c r="I15" i="7"/>
  <c r="I14" i="7"/>
  <c r="I11" i="7"/>
  <c r="I12" i="6"/>
  <c r="I11" i="6"/>
  <c r="I14" i="6"/>
  <c r="I16" i="6"/>
  <c r="I11" i="28"/>
  <c r="I12" i="23"/>
</calcChain>
</file>

<file path=xl/sharedStrings.xml><?xml version="1.0" encoding="utf-8"?>
<sst xmlns="http://schemas.openxmlformats.org/spreadsheetml/2006/main" count="614" uniqueCount="224">
  <si>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</si>
  <si>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</si>
  <si>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</si>
  <si>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</si>
  <si>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</si>
  <si>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</si>
  <si>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</si>
  <si>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</si>
  <si>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</si>
  <si>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</si>
  <si>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</si>
  <si>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</si>
  <si>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</si>
  <si>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</si>
  <si>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</si>
  <si>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</si>
  <si>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</si>
  <si>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</si>
  <si>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</si>
  <si>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</si>
  <si>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</si>
  <si>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</si>
  <si>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</si>
  <si>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</si>
  <si>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7</t>
  </si>
  <si>
    <t>10</t>
  </si>
  <si>
    <t>14</t>
  </si>
  <si>
    <t>13</t>
  </si>
  <si>
    <t>Venue : Brook Farm EC</t>
  </si>
  <si>
    <t>16</t>
  </si>
  <si>
    <t>18</t>
  </si>
  <si>
    <t>Total Points: 340</t>
  </si>
  <si>
    <t>Test/Class : PSG / 12</t>
  </si>
  <si>
    <t xml:space="preserve">Place </t>
  </si>
  <si>
    <t>8</t>
  </si>
  <si>
    <t/>
  </si>
  <si>
    <t>Total Points: 380</t>
  </si>
  <si>
    <t>4</t>
  </si>
  <si>
    <t>15</t>
  </si>
  <si>
    <t>Test/Class : 3 /N23</t>
  </si>
  <si>
    <t>Carol O'Brien</t>
  </si>
  <si>
    <t>172588</t>
  </si>
  <si>
    <t>Ladies Wish</t>
  </si>
  <si>
    <t>1536084</t>
  </si>
  <si>
    <t>Janette Frost</t>
  </si>
  <si>
    <t>26140</t>
  </si>
  <si>
    <t>Test/Class : N37a / 4</t>
  </si>
  <si>
    <t>Total Points: 270</t>
  </si>
  <si>
    <t>Judge(s) : Graham Andrews</t>
  </si>
  <si>
    <t xml:space="preserve">Judge(s) : Graham Andrews </t>
  </si>
  <si>
    <t>Laragh Osman</t>
  </si>
  <si>
    <t>233820</t>
  </si>
  <si>
    <t>Start Date : 3 March 2023</t>
  </si>
  <si>
    <t>Lewis Simmons</t>
  </si>
  <si>
    <t>1920402</t>
  </si>
  <si>
    <t>Kanae millennium</t>
  </si>
  <si>
    <t>1947777</t>
  </si>
  <si>
    <t>John Osborne</t>
  </si>
  <si>
    <t>1924831</t>
  </si>
  <si>
    <t>CRUGLWYD TANGO</t>
  </si>
  <si>
    <t>1949068</t>
  </si>
  <si>
    <t>39</t>
  </si>
  <si>
    <t>Scott Allen</t>
  </si>
  <si>
    <t>129623</t>
  </si>
  <si>
    <t>Wensley of Bellhouse</t>
  </si>
  <si>
    <t>1942953</t>
  </si>
  <si>
    <t>25</t>
  </si>
  <si>
    <t>Bailey Careford</t>
  </si>
  <si>
    <t>1710401</t>
  </si>
  <si>
    <t>Shadowcroft silver moor</t>
  </si>
  <si>
    <t>1931349</t>
  </si>
  <si>
    <t>37</t>
  </si>
  <si>
    <t>Steph Wilson</t>
  </si>
  <si>
    <t>1923622</t>
  </si>
  <si>
    <t>celitermo</t>
  </si>
  <si>
    <t>1947499</t>
  </si>
  <si>
    <t>6</t>
  </si>
  <si>
    <t>Elizabeth Maddock</t>
  </si>
  <si>
    <t>359980</t>
  </si>
  <si>
    <t>Heart Stopper</t>
  </si>
  <si>
    <t>1944344</t>
  </si>
  <si>
    <t>22</t>
  </si>
  <si>
    <t>Suzanne Dipple</t>
  </si>
  <si>
    <t>Sanson De Ligero</t>
  </si>
  <si>
    <t>Lorraine Morris</t>
  </si>
  <si>
    <t>Twiggy T</t>
  </si>
  <si>
    <t>Debbie Bond</t>
  </si>
  <si>
    <t>Liz do Carrefe</t>
  </si>
  <si>
    <t>33</t>
  </si>
  <si>
    <t>Superted III</t>
  </si>
  <si>
    <t>403124</t>
  </si>
  <si>
    <t>1945617</t>
  </si>
  <si>
    <t>1046454</t>
  </si>
  <si>
    <t>1730410</t>
  </si>
  <si>
    <t>1510123</t>
  </si>
  <si>
    <t>1947368</t>
  </si>
  <si>
    <t>1430066</t>
  </si>
  <si>
    <t>34</t>
  </si>
  <si>
    <t>Loves Black STH</t>
  </si>
  <si>
    <t>1935876</t>
  </si>
  <si>
    <t>29</t>
  </si>
  <si>
    <t>Sarah Turner</t>
  </si>
  <si>
    <t>95974</t>
  </si>
  <si>
    <t>Mowgli S</t>
  </si>
  <si>
    <t>1945888</t>
  </si>
  <si>
    <t>Isabelle Gregg</t>
  </si>
  <si>
    <t>1915597</t>
  </si>
  <si>
    <t>Shinglehall Isabelle</t>
  </si>
  <si>
    <t>1936410</t>
  </si>
  <si>
    <t xml:space="preserve">Test/Class : E43 /5 </t>
  </si>
  <si>
    <t xml:space="preserve">Total Points: </t>
  </si>
  <si>
    <t>Wendy Harpur</t>
  </si>
  <si>
    <t>1711640</t>
  </si>
  <si>
    <t>Aqua Jeter</t>
  </si>
  <si>
    <t>1732481</t>
  </si>
  <si>
    <t>28</t>
  </si>
  <si>
    <t>Mandy Taylor</t>
  </si>
  <si>
    <t>1613062</t>
  </si>
  <si>
    <t>Quilliam Houtiere</t>
  </si>
  <si>
    <t>1634929</t>
  </si>
  <si>
    <t>23</t>
  </si>
  <si>
    <t>Guapero II</t>
  </si>
  <si>
    <t>1947981</t>
  </si>
  <si>
    <t>36</t>
  </si>
  <si>
    <t>Louise Samuels</t>
  </si>
  <si>
    <t>199591</t>
  </si>
  <si>
    <t>Galaxy VCG</t>
  </si>
  <si>
    <t>1532814</t>
  </si>
  <si>
    <t>Test/Class : 6 / E53</t>
  </si>
  <si>
    <t>Sammy Harrison</t>
  </si>
  <si>
    <t>1510327</t>
  </si>
  <si>
    <t>Angelito 11</t>
  </si>
  <si>
    <t>1940607</t>
  </si>
  <si>
    <t>Katie Jaye-Lipton</t>
  </si>
  <si>
    <t>165565</t>
  </si>
  <si>
    <t>Eternal Weltoscha</t>
  </si>
  <si>
    <t>1833657</t>
  </si>
  <si>
    <t xml:space="preserve">Judge(s) : Anita Darken </t>
  </si>
  <si>
    <t>Test/Class : 7 / M61</t>
  </si>
  <si>
    <t>Isabelle Whiting</t>
  </si>
  <si>
    <t>228575</t>
  </si>
  <si>
    <t>Fereshteh JBH</t>
  </si>
  <si>
    <t>1939237</t>
  </si>
  <si>
    <t>24</t>
  </si>
  <si>
    <t>ABBOTTSVALE RHUMOUR</t>
  </si>
  <si>
    <t>1941275</t>
  </si>
  <si>
    <t>32</t>
  </si>
  <si>
    <t>Jo Freeman</t>
  </si>
  <si>
    <t>401782</t>
  </si>
  <si>
    <t>Chalk II</t>
  </si>
  <si>
    <t>58429</t>
  </si>
  <si>
    <t>Test/Class : 8 / M73</t>
  </si>
  <si>
    <t>Sandie Gibbs</t>
  </si>
  <si>
    <t>58165</t>
  </si>
  <si>
    <t>Gomez Gold</t>
  </si>
  <si>
    <t>1936623</t>
  </si>
  <si>
    <t>40</t>
  </si>
  <si>
    <t>Jan Chopping</t>
  </si>
  <si>
    <t>20800</t>
  </si>
  <si>
    <t>FELIX 55</t>
  </si>
  <si>
    <t>1732723</t>
  </si>
  <si>
    <t>Test/Class : 9 / AM91</t>
  </si>
  <si>
    <t>Test/Class : AM98 / 10</t>
  </si>
  <si>
    <t xml:space="preserve">Judge(s) : Anita Darken  </t>
  </si>
  <si>
    <t>Tabitha Perry</t>
  </si>
  <si>
    <t>47058</t>
  </si>
  <si>
    <t>Dr Frankenstein</t>
  </si>
  <si>
    <t>1947755</t>
  </si>
  <si>
    <t>21</t>
  </si>
  <si>
    <t>Lauren Taylor</t>
  </si>
  <si>
    <t>1923697</t>
  </si>
  <si>
    <t>Korslunds Depardieu</t>
  </si>
  <si>
    <t>1941658</t>
  </si>
  <si>
    <t xml:space="preserve">Test/Class : Adv PYO / 11 </t>
  </si>
  <si>
    <t>30</t>
  </si>
  <si>
    <t>Kirsten Mayne</t>
  </si>
  <si>
    <t>120944</t>
  </si>
  <si>
    <t>Insanity</t>
  </si>
  <si>
    <t>1732028</t>
  </si>
  <si>
    <t>35</t>
  </si>
  <si>
    <t>Rachel Skeffington</t>
  </si>
  <si>
    <t>241555</t>
  </si>
  <si>
    <t>Fider Rose</t>
  </si>
  <si>
    <t>1633560</t>
  </si>
  <si>
    <t>Test/Class : GP / 15</t>
  </si>
  <si>
    <t>11</t>
  </si>
  <si>
    <t>Daisy Coakley</t>
  </si>
  <si>
    <t>283525</t>
  </si>
  <si>
    <t>Cleopatra II</t>
  </si>
  <si>
    <t>55106</t>
  </si>
  <si>
    <t>38</t>
  </si>
  <si>
    <t>AD Ratino</t>
  </si>
  <si>
    <t>1532559</t>
  </si>
  <si>
    <t>27</t>
  </si>
  <si>
    <t>Nicola Bell</t>
  </si>
  <si>
    <t>65773</t>
  </si>
  <si>
    <t>Don Caledonia</t>
  </si>
  <si>
    <t>52730</t>
  </si>
  <si>
    <t>Test/Class : Novice FSM / 17</t>
  </si>
  <si>
    <t>Test/Class : Medium FSM / 19</t>
  </si>
  <si>
    <t>Event Type : BD Reg I- GP + FSM</t>
  </si>
  <si>
    <t xml:space="preserve">Event Type : BD Reg I- GP + FSM </t>
  </si>
  <si>
    <t xml:space="preserve">Total Points: 460 </t>
  </si>
  <si>
    <t>Event Type : BD Reg I-GP + FSM</t>
  </si>
  <si>
    <t>Event Type : BD Reg I-GP+ FSM</t>
  </si>
  <si>
    <t xml:space="preserve">Event Type : BD Reg I-GP + FSM </t>
  </si>
  <si>
    <t>Total Points: 390</t>
  </si>
  <si>
    <t>Event Type : Reg BD I - GP + FSM</t>
  </si>
  <si>
    <t>Total Points: Adv 102 - 340</t>
  </si>
  <si>
    <t>1G</t>
  </si>
  <si>
    <t>1S</t>
  </si>
  <si>
    <t>1B</t>
  </si>
  <si>
    <t>3S</t>
  </si>
  <si>
    <t>2S</t>
  </si>
  <si>
    <t>2G</t>
  </si>
  <si>
    <t>1B (1st)</t>
  </si>
  <si>
    <t>1S (1st)</t>
  </si>
  <si>
    <t xml:space="preserve">Silver </t>
  </si>
  <si>
    <t>4S</t>
  </si>
  <si>
    <t>2B</t>
  </si>
  <si>
    <t>1G (1st)</t>
  </si>
  <si>
    <t>RET</t>
  </si>
  <si>
    <t>NS</t>
  </si>
  <si>
    <t>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</si>
</sst>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10" fontId="1" fillId="3" borderId="1" xfId="1" applyNumberFormat="1" applyFill="1" applyBorder="1" applyAlignment="1">
      <alignment horizontal="right"/>
    </xf>
    <xf numFmtId="0" fontId="7" fillId="0" borderId="0" xfId="0" applyFont="1"/>
    <xf numFmtId="164" fontId="7" fillId="0" borderId="1" xfId="0" applyNumberFormat="1" applyFont="1" applyBorder="1"/>
    <xf numFmtId="0" fontId="6" fillId="0" borderId="1" xfId="0" applyFont="1" applyBorder="1"/>
    <xf numFmtId="10" fontId="7" fillId="0" borderId="1" xfId="0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10" fontId="9" fillId="3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A12" sqref="A12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205</v>
      </c>
    </row>
    <row r="4" spans="1:10" ht="18.75" x14ac:dyDescent="0.3">
      <c r="A4" s="3" t="s">
        <v>52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48</v>
      </c>
    </row>
    <row r="8" spans="1:10" ht="18.75" x14ac:dyDescent="0.3">
      <c r="A8" s="3"/>
    </row>
    <row r="9" spans="1:10" ht="20.100000000000001" customHeight="1" x14ac:dyDescent="0.25">
      <c r="A9" s="21" t="s">
        <v>33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1" t="s">
        <v>6</v>
      </c>
      <c r="H9" s="21"/>
      <c r="I9" s="21" t="s">
        <v>8</v>
      </c>
      <c r="J9" s="21" t="s">
        <v>9</v>
      </c>
    </row>
    <row r="10" spans="1:10" ht="20.100000000000001" customHeight="1" x14ac:dyDescent="0.25">
      <c r="A10" s="19" t="s">
        <v>209</v>
      </c>
      <c r="B10" s="15" t="s">
        <v>61</v>
      </c>
      <c r="C10" s="15" t="s">
        <v>62</v>
      </c>
      <c r="D10" s="15" t="s">
        <v>63</v>
      </c>
      <c r="E10" s="15" t="s">
        <v>64</v>
      </c>
      <c r="F10" s="15" t="s">
        <v>65</v>
      </c>
      <c r="G10" s="15" t="s">
        <v>12</v>
      </c>
      <c r="H10" s="34">
        <v>199.5</v>
      </c>
      <c r="I10" s="30">
        <f>H10/290</f>
        <v>0.68793103448275861</v>
      </c>
      <c r="J10" s="15">
        <v>69</v>
      </c>
    </row>
    <row r="11" spans="1:10" ht="20.100000000000001" customHeight="1" x14ac:dyDescent="0.25">
      <c r="A11" s="19" t="s">
        <v>210</v>
      </c>
      <c r="B11" s="15" t="s">
        <v>38</v>
      </c>
      <c r="C11" s="15" t="s">
        <v>53</v>
      </c>
      <c r="D11" s="15" t="s">
        <v>54</v>
      </c>
      <c r="E11" s="15" t="s">
        <v>55</v>
      </c>
      <c r="F11" s="15" t="s">
        <v>56</v>
      </c>
      <c r="G11" s="15" t="s">
        <v>14</v>
      </c>
      <c r="H11" s="20">
        <v>210</v>
      </c>
      <c r="I11" s="30">
        <f>H11/290</f>
        <v>0.72413793103448276</v>
      </c>
      <c r="J11" s="20">
        <v>73</v>
      </c>
    </row>
    <row r="12" spans="1:10" ht="20.100000000000001" customHeight="1" x14ac:dyDescent="0.25">
      <c r="A12" s="19" t="s">
        <v>211</v>
      </c>
      <c r="B12" s="15" t="s">
        <v>27</v>
      </c>
      <c r="C12" s="15" t="s">
        <v>57</v>
      </c>
      <c r="D12" s="15" t="s">
        <v>58</v>
      </c>
      <c r="E12" s="15" t="s">
        <v>59</v>
      </c>
      <c r="F12" s="15" t="s">
        <v>60</v>
      </c>
      <c r="G12" s="15" t="s">
        <v>13</v>
      </c>
      <c r="H12" s="15">
        <v>199</v>
      </c>
      <c r="I12" s="30">
        <f>H12/290</f>
        <v>0.68620689655172418</v>
      </c>
      <c r="J12" s="15">
        <v>69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34"/>
      <c r="I13" s="30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x14ac:dyDescent="0.25">
      <c r="A16" t="s">
        <v>35</v>
      </c>
    </row>
  </sheetData>
  <sortState xmlns:xlrd2="http://schemas.microsoft.com/office/spreadsheetml/2017/richdata2" ref="A10:J12">
    <sortCondition ref="G10:G12" customList="Gold,Silver,Bronze"/>
    <sortCondition descending="1" ref="H10:H12"/>
    <sortCondition descending="1" ref="J10:J12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K17"/>
  <sheetViews>
    <sheetView workbookViewId="0">
      <selection activeCell="A11" sqref="A11"/>
    </sheetView>
  </sheetViews>
  <sheetFormatPr defaultRowHeight="15" x14ac:dyDescent="0.25"/>
  <cols>
    <col min="3" max="3" width="25" customWidth="1"/>
    <col min="5" max="5" width="24" customWidth="1"/>
  </cols>
  <sheetData>
    <row r="1" spans="1:11" ht="18.75" x14ac:dyDescent="0.3">
      <c r="A1" s="3" t="s">
        <v>28</v>
      </c>
      <c r="I1" s="24"/>
    </row>
    <row r="2" spans="1:11" ht="18.75" x14ac:dyDescent="0.3">
      <c r="A2" s="3" t="s">
        <v>10</v>
      </c>
      <c r="I2" s="24"/>
    </row>
    <row r="3" spans="1:11" ht="18.75" x14ac:dyDescent="0.3">
      <c r="A3" s="3" t="s">
        <v>207</v>
      </c>
      <c r="I3" s="24"/>
    </row>
    <row r="4" spans="1:11" ht="18.75" x14ac:dyDescent="0.3">
      <c r="A4" s="3" t="s">
        <v>52</v>
      </c>
      <c r="I4" s="24"/>
    </row>
    <row r="5" spans="1:11" ht="18.75" x14ac:dyDescent="0.3">
      <c r="A5" s="3" t="s">
        <v>162</v>
      </c>
      <c r="I5" s="24"/>
    </row>
    <row r="6" spans="1:11" ht="18.75" x14ac:dyDescent="0.3">
      <c r="A6" s="3" t="s">
        <v>36</v>
      </c>
      <c r="I6" s="24"/>
    </row>
    <row r="7" spans="1:11" ht="18.75" x14ac:dyDescent="0.3">
      <c r="A7" s="3" t="s">
        <v>163</v>
      </c>
      <c r="I7" s="24"/>
    </row>
    <row r="8" spans="1:11" x14ac:dyDescent="0.25">
      <c r="I8" s="24"/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20.100000000000001" customHeight="1" x14ac:dyDescent="0.25">
      <c r="A10" s="4" t="s">
        <v>33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1" ht="20.100000000000001" customHeight="1" x14ac:dyDescent="0.25">
      <c r="A11" s="15" t="s">
        <v>209</v>
      </c>
      <c r="B11" s="15" t="s">
        <v>20</v>
      </c>
      <c r="C11" s="15" t="s">
        <v>164</v>
      </c>
      <c r="D11" s="15" t="s">
        <v>165</v>
      </c>
      <c r="E11" s="15" t="s">
        <v>166</v>
      </c>
      <c r="F11" s="15" t="s">
        <v>167</v>
      </c>
      <c r="G11" s="15" t="s">
        <v>12</v>
      </c>
      <c r="H11" s="20">
        <v>243</v>
      </c>
      <c r="I11" s="36">
        <f>H11/380</f>
        <v>0.63947368421052631</v>
      </c>
      <c r="J11" s="20">
        <v>5</v>
      </c>
      <c r="K11" s="33"/>
    </row>
    <row r="12" spans="1:11" ht="20.100000000000001" customHeight="1" x14ac:dyDescent="0.25">
      <c r="A12" s="15"/>
      <c r="B12" s="15"/>
      <c r="C12" s="15"/>
      <c r="D12" s="15"/>
      <c r="E12" s="15"/>
      <c r="F12" s="15"/>
      <c r="G12" s="15"/>
      <c r="H12" s="14"/>
      <c r="I12" s="23"/>
      <c r="J12" s="14"/>
    </row>
    <row r="13" spans="1:11" ht="20.100000000000001" customHeight="1" x14ac:dyDescent="0.25">
      <c r="A13" s="15"/>
      <c r="B13" s="15"/>
      <c r="C13" s="15"/>
      <c r="D13" s="15"/>
      <c r="E13" s="15"/>
      <c r="F13" s="15"/>
      <c r="G13" s="15"/>
      <c r="H13" s="12"/>
      <c r="I13" s="23"/>
      <c r="J13" s="12"/>
    </row>
    <row r="14" spans="1:11" ht="20.100000000000001" customHeight="1" x14ac:dyDescent="0.25">
      <c r="A14" s="15"/>
      <c r="B14" s="15"/>
      <c r="C14" s="15"/>
      <c r="D14" s="15"/>
      <c r="E14" s="15"/>
      <c r="F14" s="15"/>
      <c r="G14" s="15"/>
      <c r="H14" s="12"/>
      <c r="I14" s="23"/>
      <c r="J14" s="12"/>
    </row>
    <row r="15" spans="1:11" ht="20.100000000000001" customHeight="1" x14ac:dyDescent="0.25">
      <c r="A15" s="16"/>
      <c r="B15" s="18"/>
      <c r="C15" s="18"/>
      <c r="D15" s="18"/>
      <c r="E15" s="18"/>
      <c r="F15" s="18"/>
      <c r="G15" s="18"/>
      <c r="H15" s="13"/>
      <c r="I15" s="32"/>
      <c r="J15" s="13"/>
    </row>
    <row r="16" spans="1:11" x14ac:dyDescent="0.25">
      <c r="I16" s="24"/>
    </row>
    <row r="17" spans="9:9" x14ac:dyDescent="0.25">
      <c r="I17" s="24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5C7C-D05D-46D1-8896-25587CB81219}">
  <dimension ref="A1:J16"/>
  <sheetViews>
    <sheetView workbookViewId="0">
      <selection activeCell="A11" sqref="A11"/>
    </sheetView>
  </sheetViews>
  <sheetFormatPr defaultRowHeight="15" x14ac:dyDescent="0.25"/>
  <cols>
    <col min="3" max="3" width="17" customWidth="1"/>
    <col min="5" max="5" width="22.5703125" customWidth="1"/>
  </cols>
  <sheetData>
    <row r="1" spans="1:10" ht="18.75" x14ac:dyDescent="0.3">
      <c r="A1" s="3" t="s">
        <v>28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207</v>
      </c>
      <c r="I3" s="24"/>
    </row>
    <row r="4" spans="1:10" ht="18.75" x14ac:dyDescent="0.3">
      <c r="A4" s="3" t="s">
        <v>52</v>
      </c>
      <c r="I4" s="24"/>
    </row>
    <row r="5" spans="1:10" ht="18.75" x14ac:dyDescent="0.3">
      <c r="A5" s="3" t="s">
        <v>173</v>
      </c>
      <c r="I5" s="24"/>
    </row>
    <row r="6" spans="1:10" ht="18.75" x14ac:dyDescent="0.3">
      <c r="A6" s="3" t="s">
        <v>208</v>
      </c>
      <c r="I6" s="24"/>
    </row>
    <row r="7" spans="1:10" ht="18.75" x14ac:dyDescent="0.3">
      <c r="A7" s="3" t="s">
        <v>163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6" t="s">
        <v>33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209</v>
      </c>
      <c r="B11" s="15" t="s">
        <v>168</v>
      </c>
      <c r="C11" s="15" t="s">
        <v>169</v>
      </c>
      <c r="D11" s="15" t="s">
        <v>170</v>
      </c>
      <c r="E11" s="15" t="s">
        <v>171</v>
      </c>
      <c r="F11" s="15" t="s">
        <v>172</v>
      </c>
      <c r="G11" s="15" t="s">
        <v>12</v>
      </c>
      <c r="H11" s="20">
        <v>217.5</v>
      </c>
      <c r="I11" s="36">
        <f>H11/340</f>
        <v>0.63970588235294112</v>
      </c>
      <c r="J11" s="20">
        <v>40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20"/>
      <c r="I12" s="36"/>
      <c r="J12" s="20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37"/>
      <c r="I13" s="36"/>
      <c r="J13" s="37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20"/>
      <c r="I14" s="36"/>
      <c r="J14" s="20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20"/>
      <c r="I15" s="36"/>
      <c r="J15" s="20"/>
    </row>
    <row r="16" spans="1:10" ht="20.100000000000001" customHeight="1" x14ac:dyDescent="0.25">
      <c r="A16" s="16"/>
      <c r="B16" s="18"/>
      <c r="C16" s="18"/>
      <c r="D16" s="18"/>
      <c r="E16" s="18"/>
      <c r="F16" s="18"/>
      <c r="G16" s="18"/>
      <c r="H16" s="38"/>
      <c r="I16" s="39"/>
      <c r="J16" s="38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5"/>
  <sheetViews>
    <sheetView topLeftCell="A2" workbookViewId="0">
      <selection activeCell="A12" sqref="A12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200</v>
      </c>
    </row>
    <row r="4" spans="1:10" ht="18.75" x14ac:dyDescent="0.3">
      <c r="A4" s="3" t="s">
        <v>52</v>
      </c>
    </row>
    <row r="5" spans="1:10" ht="18.75" x14ac:dyDescent="0.3">
      <c r="A5" s="3" t="s">
        <v>32</v>
      </c>
    </row>
    <row r="6" spans="1:10" ht="18.75" x14ac:dyDescent="0.3">
      <c r="A6" s="3" t="s">
        <v>31</v>
      </c>
    </row>
    <row r="7" spans="1:10" ht="18.75" x14ac:dyDescent="0.3">
      <c r="A7" s="3" t="s">
        <v>137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5" t="s">
        <v>209</v>
      </c>
      <c r="B11" s="15" t="s">
        <v>174</v>
      </c>
      <c r="C11" s="15" t="s">
        <v>175</v>
      </c>
      <c r="D11" s="15" t="s">
        <v>176</v>
      </c>
      <c r="E11" s="15" t="s">
        <v>177</v>
      </c>
      <c r="F11" s="15" t="s">
        <v>178</v>
      </c>
      <c r="G11" s="15" t="s">
        <v>12</v>
      </c>
      <c r="H11" s="28">
        <v>236.5</v>
      </c>
      <c r="I11" s="30">
        <f>H11/340</f>
        <v>0.69558823529411762</v>
      </c>
      <c r="J11" s="15">
        <v>15</v>
      </c>
    </row>
    <row r="12" spans="1:10" ht="20.100000000000001" customHeight="1" x14ac:dyDescent="0.25">
      <c r="A12" s="15" t="s">
        <v>214</v>
      </c>
      <c r="B12" s="15" t="s">
        <v>179</v>
      </c>
      <c r="C12" s="15" t="s">
        <v>180</v>
      </c>
      <c r="D12" s="15" t="s">
        <v>181</v>
      </c>
      <c r="E12" s="15" t="s">
        <v>182</v>
      </c>
      <c r="F12" s="15" t="s">
        <v>183</v>
      </c>
      <c r="G12" s="15" t="s">
        <v>12</v>
      </c>
      <c r="H12" s="28">
        <v>226</v>
      </c>
      <c r="I12" s="30">
        <f>H12/340</f>
        <v>0.66470588235294115</v>
      </c>
      <c r="J12" s="15">
        <v>14</v>
      </c>
    </row>
    <row r="13" spans="1:10" ht="20.100000000000001" customHeight="1" x14ac:dyDescent="0.25">
      <c r="A13" s="19"/>
      <c r="B13" s="15"/>
      <c r="C13" s="15"/>
      <c r="D13" s="15"/>
      <c r="E13" s="15"/>
      <c r="F13" s="15"/>
      <c r="G13" s="15"/>
      <c r="H13" s="28"/>
      <c r="I13" s="30"/>
      <c r="J13" s="15"/>
    </row>
    <row r="14" spans="1:10" ht="20.100000000000001" customHeight="1" x14ac:dyDescent="0.25">
      <c r="A14" s="19"/>
      <c r="B14" s="15"/>
      <c r="C14" s="15"/>
      <c r="D14" s="15"/>
      <c r="E14" s="15"/>
      <c r="F14" s="15"/>
      <c r="G14" s="15"/>
      <c r="H14" s="1"/>
      <c r="I14" s="31"/>
      <c r="J14" s="1"/>
    </row>
    <row r="15" spans="1:10" ht="20.100000000000001" customHeight="1" x14ac:dyDescent="0.25">
      <c r="A15" s="19"/>
      <c r="B15" s="15"/>
      <c r="C15" s="15"/>
      <c r="D15" s="15"/>
      <c r="E15" s="15"/>
      <c r="F15" s="15"/>
      <c r="G15" s="15"/>
      <c r="H15" s="1"/>
      <c r="I15" s="31"/>
      <c r="J15" s="1"/>
    </row>
  </sheetData>
  <sortState xmlns:xlrd2="http://schemas.microsoft.com/office/spreadsheetml/2017/richdata2" ref="A11:J13">
    <sortCondition ref="G11:G13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F59A-AFA0-4769-B4B9-4A9A1071EF43}">
  <dimension ref="A1:J16"/>
  <sheetViews>
    <sheetView workbookViewId="0">
      <selection activeCell="A12" sqref="A12"/>
    </sheetView>
  </sheetViews>
  <sheetFormatPr defaultRowHeight="15" x14ac:dyDescent="0.25"/>
  <cols>
    <col min="3" max="3" width="17.85546875" customWidth="1"/>
    <col min="5" max="5" width="18.140625" customWidth="1"/>
  </cols>
  <sheetData>
    <row r="1" spans="1:10" ht="18.75" x14ac:dyDescent="0.3">
      <c r="A1" s="3" t="s">
        <v>10</v>
      </c>
      <c r="I1" s="24"/>
    </row>
    <row r="2" spans="1:10" ht="18.75" x14ac:dyDescent="0.3">
      <c r="A2" s="3" t="s">
        <v>200</v>
      </c>
      <c r="I2" s="24"/>
    </row>
    <row r="3" spans="1:10" ht="18.75" x14ac:dyDescent="0.3">
      <c r="A3" s="3" t="s">
        <v>52</v>
      </c>
      <c r="I3" s="24"/>
    </row>
    <row r="4" spans="1:10" ht="18.75" x14ac:dyDescent="0.3">
      <c r="A4" s="3" t="s">
        <v>184</v>
      </c>
      <c r="I4" s="24"/>
    </row>
    <row r="5" spans="1:10" ht="18.75" x14ac:dyDescent="0.3">
      <c r="A5" s="3" t="s">
        <v>202</v>
      </c>
      <c r="I5" s="24"/>
    </row>
    <row r="6" spans="1:10" ht="18.75" x14ac:dyDescent="0.3">
      <c r="A6" s="3" t="s">
        <v>137</v>
      </c>
      <c r="I6" s="24"/>
    </row>
    <row r="7" spans="1:10" x14ac:dyDescent="0.25">
      <c r="I7" s="24"/>
    </row>
    <row r="8" spans="1:10" x14ac:dyDescent="0.25">
      <c r="I8" s="24"/>
    </row>
    <row r="9" spans="1:10" ht="20.100000000000001" customHeight="1" x14ac:dyDescent="0.2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 t="s">
        <v>7</v>
      </c>
      <c r="I9" s="26" t="s">
        <v>8</v>
      </c>
      <c r="J9" s="6" t="s">
        <v>9</v>
      </c>
    </row>
    <row r="10" spans="1:10" ht="20.100000000000001" customHeight="1" x14ac:dyDescent="0.25">
      <c r="A10" s="15" t="s">
        <v>209</v>
      </c>
      <c r="B10" s="15" t="s">
        <v>190</v>
      </c>
      <c r="C10" s="15" t="s">
        <v>50</v>
      </c>
      <c r="D10" s="15" t="s">
        <v>51</v>
      </c>
      <c r="E10" s="15" t="s">
        <v>191</v>
      </c>
      <c r="F10" s="15" t="s">
        <v>192</v>
      </c>
      <c r="G10" s="15" t="s">
        <v>12</v>
      </c>
      <c r="H10" s="15">
        <v>315</v>
      </c>
      <c r="I10" s="30">
        <f>H10/460</f>
        <v>0.68478260869565222</v>
      </c>
      <c r="J10" s="15">
        <v>14</v>
      </c>
    </row>
    <row r="11" spans="1:10" ht="20.100000000000001" customHeight="1" x14ac:dyDescent="0.25">
      <c r="A11" s="15" t="s">
        <v>214</v>
      </c>
      <c r="B11" s="15" t="s">
        <v>185</v>
      </c>
      <c r="C11" s="15" t="s">
        <v>186</v>
      </c>
      <c r="D11" s="15" t="s">
        <v>187</v>
      </c>
      <c r="E11" s="15" t="s">
        <v>188</v>
      </c>
      <c r="F11" s="15" t="s">
        <v>189</v>
      </c>
      <c r="G11" s="15" t="s">
        <v>12</v>
      </c>
      <c r="H11" s="15">
        <v>296</v>
      </c>
      <c r="I11" s="30">
        <f>H11/460</f>
        <v>0.64347826086956517</v>
      </c>
      <c r="J11" s="15">
        <v>13</v>
      </c>
    </row>
    <row r="12" spans="1:10" ht="20.100000000000001" customHeight="1" x14ac:dyDescent="0.25">
      <c r="A12" s="15" t="s">
        <v>223</v>
      </c>
      <c r="B12" s="15" t="s">
        <v>193</v>
      </c>
      <c r="C12" s="15" t="s">
        <v>194</v>
      </c>
      <c r="D12" s="15" t="s">
        <v>195</v>
      </c>
      <c r="E12" s="15" t="s">
        <v>196</v>
      </c>
      <c r="F12" s="15" t="s">
        <v>197</v>
      </c>
      <c r="G12" s="15" t="s">
        <v>12</v>
      </c>
      <c r="H12" s="15">
        <v>293</v>
      </c>
      <c r="I12" s="30">
        <f>H12/460</f>
        <v>0.63695652173913042</v>
      </c>
      <c r="J12" s="15">
        <v>14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0"/>
      <c r="J13" s="15"/>
    </row>
    <row r="14" spans="1:10" ht="20.100000000000001" customHeight="1" x14ac:dyDescent="0.25">
      <c r="A14" s="19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9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9"/>
      <c r="B16" s="15"/>
      <c r="C16" s="15"/>
      <c r="D16" s="15"/>
      <c r="E16" s="15"/>
      <c r="F16" s="15"/>
      <c r="G16" s="15"/>
      <c r="H16" s="15"/>
      <c r="I16" s="30"/>
      <c r="J16" s="15"/>
    </row>
  </sheetData>
  <sortState xmlns:xlrd2="http://schemas.microsoft.com/office/spreadsheetml/2017/richdata2" ref="A10:J12">
    <sortCondition descending="1" ref="H10: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3"/>
  <sheetViews>
    <sheetView workbookViewId="0">
      <selection activeCell="A11" sqref="A11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201</v>
      </c>
    </row>
    <row r="4" spans="1:10" ht="18.75" x14ac:dyDescent="0.3">
      <c r="A4" s="3" t="s">
        <v>52</v>
      </c>
    </row>
    <row r="5" spans="1:10" ht="18.75" x14ac:dyDescent="0.3">
      <c r="A5" s="3" t="s">
        <v>198</v>
      </c>
    </row>
    <row r="6" spans="1:10" ht="18.75" x14ac:dyDescent="0.3">
      <c r="A6" s="3" t="s">
        <v>110</v>
      </c>
    </row>
    <row r="7" spans="1:10" ht="18.75" x14ac:dyDescent="0.3">
      <c r="A7" s="3" t="s">
        <v>48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211</v>
      </c>
      <c r="B11" s="15" t="s">
        <v>29</v>
      </c>
      <c r="C11" s="15" t="s">
        <v>105</v>
      </c>
      <c r="D11" s="15" t="s">
        <v>106</v>
      </c>
      <c r="E11" s="15" t="s">
        <v>107</v>
      </c>
      <c r="F11" s="15" t="s">
        <v>108</v>
      </c>
      <c r="G11" s="15" t="s">
        <v>13</v>
      </c>
      <c r="H11" s="15">
        <v>115</v>
      </c>
      <c r="I11" s="30">
        <f>H11/180</f>
        <v>0.63888888888888884</v>
      </c>
      <c r="J11" s="15">
        <v>56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"/>
      <c r="I12" s="31"/>
      <c r="J12" s="1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"/>
      <c r="I13" s="31"/>
      <c r="J13" s="1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7"/>
  <sheetViews>
    <sheetView workbookViewId="0">
      <selection activeCell="A12" sqref="A12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200</v>
      </c>
      <c r="I3" s="24"/>
    </row>
    <row r="4" spans="1:10" ht="18.75" x14ac:dyDescent="0.3">
      <c r="A4" s="3" t="s">
        <v>52</v>
      </c>
      <c r="I4" s="24"/>
    </row>
    <row r="5" spans="1:10" ht="18.75" x14ac:dyDescent="0.3">
      <c r="A5" s="3" t="s">
        <v>199</v>
      </c>
      <c r="I5" s="24"/>
    </row>
    <row r="6" spans="1:10" ht="18.75" x14ac:dyDescent="0.3">
      <c r="A6" s="3" t="s">
        <v>110</v>
      </c>
      <c r="I6" s="24"/>
    </row>
    <row r="7" spans="1:10" ht="18.75" x14ac:dyDescent="0.3">
      <c r="A7" s="3" t="s">
        <v>137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210</v>
      </c>
      <c r="B11" s="15" t="s">
        <v>30</v>
      </c>
      <c r="C11" s="15" t="s">
        <v>152</v>
      </c>
      <c r="D11" s="15" t="s">
        <v>153</v>
      </c>
      <c r="E11" s="15" t="s">
        <v>154</v>
      </c>
      <c r="F11" s="15" t="s">
        <v>155</v>
      </c>
      <c r="G11" s="15" t="s">
        <v>14</v>
      </c>
      <c r="H11" s="15">
        <v>215</v>
      </c>
      <c r="I11" s="30">
        <f>H11/300</f>
        <v>0.71666666666666667</v>
      </c>
      <c r="J11" s="15">
        <v>111</v>
      </c>
    </row>
    <row r="12" spans="1:10" ht="20.100000000000001" customHeight="1" x14ac:dyDescent="0.25">
      <c r="A12" s="15" t="s">
        <v>211</v>
      </c>
      <c r="B12" s="15" t="s">
        <v>146</v>
      </c>
      <c r="C12" s="15" t="s">
        <v>147</v>
      </c>
      <c r="D12" s="15" t="s">
        <v>148</v>
      </c>
      <c r="E12" s="15" t="s">
        <v>149</v>
      </c>
      <c r="F12" s="15" t="s">
        <v>150</v>
      </c>
      <c r="G12" s="15" t="s">
        <v>13</v>
      </c>
      <c r="H12" s="15">
        <v>208.5</v>
      </c>
      <c r="I12" s="30">
        <f>H12/300</f>
        <v>0.69499999999999995</v>
      </c>
      <c r="J12" s="15">
        <v>109.5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0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30"/>
      <c r="J17" s="15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workbookViewId="0">
      <selection activeCell="A13" sqref="A13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4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200</v>
      </c>
    </row>
    <row r="4" spans="1:10" ht="18.75" x14ac:dyDescent="0.3">
      <c r="A4" s="3" t="s">
        <v>52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49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33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9" t="s">
        <v>209</v>
      </c>
      <c r="B11" s="15" t="s">
        <v>61</v>
      </c>
      <c r="C11" s="15" t="s">
        <v>62</v>
      </c>
      <c r="D11" s="15" t="s">
        <v>63</v>
      </c>
      <c r="E11" s="15" t="s">
        <v>64</v>
      </c>
      <c r="F11" s="15" t="s">
        <v>65</v>
      </c>
      <c r="G11" s="15" t="s">
        <v>12</v>
      </c>
      <c r="H11" s="17">
        <v>162</v>
      </c>
      <c r="I11" s="27">
        <f>H11/240</f>
        <v>0.67500000000000004</v>
      </c>
      <c r="J11" s="17">
        <v>68</v>
      </c>
    </row>
    <row r="12" spans="1:10" ht="20.100000000000001" customHeight="1" x14ac:dyDescent="0.25">
      <c r="A12" s="19" t="s">
        <v>214</v>
      </c>
      <c r="B12" s="15" t="s">
        <v>76</v>
      </c>
      <c r="C12" s="15" t="s">
        <v>77</v>
      </c>
      <c r="D12" s="15" t="s">
        <v>78</v>
      </c>
      <c r="E12" s="15" t="s">
        <v>79</v>
      </c>
      <c r="F12" s="15" t="s">
        <v>80</v>
      </c>
      <c r="G12" s="15" t="s">
        <v>12</v>
      </c>
      <c r="H12" s="17">
        <v>160</v>
      </c>
      <c r="I12" s="27">
        <f>H12/240</f>
        <v>0.66666666666666663</v>
      </c>
      <c r="J12" s="17">
        <v>66</v>
      </c>
    </row>
    <row r="13" spans="1:10" ht="20.100000000000001" customHeight="1" x14ac:dyDescent="0.25">
      <c r="A13" s="19" t="s">
        <v>215</v>
      </c>
      <c r="B13" s="15" t="s">
        <v>27</v>
      </c>
      <c r="C13" s="15" t="s">
        <v>57</v>
      </c>
      <c r="D13" s="15" t="s">
        <v>58</v>
      </c>
      <c r="E13" s="15" t="s">
        <v>59</v>
      </c>
      <c r="F13" s="15" t="s">
        <v>60</v>
      </c>
      <c r="G13" s="15" t="s">
        <v>13</v>
      </c>
      <c r="H13" s="17">
        <v>179</v>
      </c>
      <c r="I13" s="27">
        <f>H13/240</f>
        <v>0.74583333333333335</v>
      </c>
      <c r="J13" s="17">
        <v>76</v>
      </c>
    </row>
    <row r="14" spans="1:10" ht="20.100000000000001" customHeight="1" x14ac:dyDescent="0.25">
      <c r="A14" s="19" t="s">
        <v>210</v>
      </c>
      <c r="B14" s="15" t="s">
        <v>38</v>
      </c>
      <c r="C14" s="15" t="s">
        <v>53</v>
      </c>
      <c r="D14" s="15" t="s">
        <v>54</v>
      </c>
      <c r="E14" s="15" t="s">
        <v>55</v>
      </c>
      <c r="F14" s="15" t="s">
        <v>56</v>
      </c>
      <c r="G14" s="15" t="s">
        <v>14</v>
      </c>
      <c r="H14" s="17">
        <v>170</v>
      </c>
      <c r="I14" s="27">
        <f>H14/240</f>
        <v>0.70833333333333337</v>
      </c>
      <c r="J14" s="17">
        <v>72</v>
      </c>
    </row>
    <row r="15" spans="1:10" ht="20.100000000000001" customHeight="1" x14ac:dyDescent="0.25">
      <c r="A15" s="19" t="s">
        <v>213</v>
      </c>
      <c r="B15" s="15" t="s">
        <v>66</v>
      </c>
      <c r="C15" s="15" t="s">
        <v>67</v>
      </c>
      <c r="D15" s="15" t="s">
        <v>68</v>
      </c>
      <c r="E15" s="15" t="s">
        <v>69</v>
      </c>
      <c r="F15" s="15" t="s">
        <v>70</v>
      </c>
      <c r="G15" s="15" t="s">
        <v>14</v>
      </c>
      <c r="H15" s="17">
        <v>163.5</v>
      </c>
      <c r="I15" s="27">
        <f>H15/240</f>
        <v>0.68125000000000002</v>
      </c>
      <c r="J15" s="17">
        <v>69</v>
      </c>
    </row>
    <row r="16" spans="1:10" ht="20.100000000000001" customHeight="1" x14ac:dyDescent="0.25">
      <c r="A16" s="19" t="s">
        <v>212</v>
      </c>
      <c r="B16" s="15" t="s">
        <v>71</v>
      </c>
      <c r="C16" s="15" t="s">
        <v>72</v>
      </c>
      <c r="D16" s="15" t="s">
        <v>73</v>
      </c>
      <c r="E16" s="15" t="s">
        <v>74</v>
      </c>
      <c r="F16" s="15" t="s">
        <v>75</v>
      </c>
      <c r="G16" s="15" t="s">
        <v>14</v>
      </c>
      <c r="H16" s="17">
        <v>147.5</v>
      </c>
      <c r="I16" s="27">
        <f>H16/240</f>
        <v>0.61458333333333337</v>
      </c>
      <c r="J16" s="17">
        <v>61</v>
      </c>
    </row>
  </sheetData>
  <sortState xmlns:xlrd2="http://schemas.microsoft.com/office/spreadsheetml/2017/richdata2" ref="A11:J16">
    <sortCondition ref="A11:A16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opLeftCell="A3" workbookViewId="0">
      <selection activeCell="A17" sqref="A17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200</v>
      </c>
    </row>
    <row r="4" spans="1:10" ht="18.75" x14ac:dyDescent="0.3">
      <c r="A4" s="3" t="s">
        <v>52</v>
      </c>
    </row>
    <row r="5" spans="1:10" ht="18.75" x14ac:dyDescent="0.3">
      <c r="A5" s="3" t="s">
        <v>39</v>
      </c>
    </row>
    <row r="6" spans="1:10" ht="18.75" x14ac:dyDescent="0.3">
      <c r="A6" s="3" t="s">
        <v>18</v>
      </c>
    </row>
    <row r="7" spans="1:10" ht="18.75" x14ac:dyDescent="0.3">
      <c r="A7" s="3" t="s">
        <v>49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209</v>
      </c>
      <c r="B11" s="15" t="s">
        <v>24</v>
      </c>
      <c r="C11" s="15" t="s">
        <v>84</v>
      </c>
      <c r="D11" s="15" t="s">
        <v>92</v>
      </c>
      <c r="E11" s="15" t="s">
        <v>85</v>
      </c>
      <c r="F11" s="15" t="s">
        <v>93</v>
      </c>
      <c r="G11" s="15" t="s">
        <v>12</v>
      </c>
      <c r="H11" s="20">
        <v>150.5</v>
      </c>
      <c r="I11" s="36">
        <f>H11/240</f>
        <v>0.62708333333333333</v>
      </c>
      <c r="J11" s="20">
        <v>38.5</v>
      </c>
    </row>
    <row r="12" spans="1:10" ht="20.100000000000001" customHeight="1" x14ac:dyDescent="0.25">
      <c r="A12" s="15" t="s">
        <v>216</v>
      </c>
      <c r="B12" s="15" t="s">
        <v>76</v>
      </c>
      <c r="C12" s="15" t="s">
        <v>77</v>
      </c>
      <c r="D12" s="15" t="s">
        <v>78</v>
      </c>
      <c r="E12" s="15" t="s">
        <v>79</v>
      </c>
      <c r="F12" s="15" t="s">
        <v>80</v>
      </c>
      <c r="G12" s="15" t="s">
        <v>217</v>
      </c>
      <c r="H12" s="20">
        <v>168</v>
      </c>
      <c r="I12" s="36">
        <f>H12/240</f>
        <v>0.7</v>
      </c>
      <c r="J12" s="20">
        <v>41.5</v>
      </c>
    </row>
    <row r="13" spans="1:10" ht="20.100000000000001" customHeight="1" x14ac:dyDescent="0.25">
      <c r="A13" s="15" t="s">
        <v>213</v>
      </c>
      <c r="B13" s="15" t="s">
        <v>88</v>
      </c>
      <c r="C13" s="15" t="s">
        <v>62</v>
      </c>
      <c r="D13" s="15" t="s">
        <v>63</v>
      </c>
      <c r="E13" s="15" t="s">
        <v>89</v>
      </c>
      <c r="F13" s="15" t="s">
        <v>96</v>
      </c>
      <c r="G13" s="15" t="s">
        <v>14</v>
      </c>
      <c r="H13" s="20">
        <v>163.5</v>
      </c>
      <c r="I13" s="36">
        <f>H13/240</f>
        <v>0.68125000000000002</v>
      </c>
      <c r="J13" s="20">
        <v>40.5</v>
      </c>
    </row>
    <row r="14" spans="1:10" ht="20.100000000000001" customHeight="1" x14ac:dyDescent="0.25">
      <c r="A14" s="15" t="s">
        <v>212</v>
      </c>
      <c r="B14" s="15" t="s">
        <v>81</v>
      </c>
      <c r="C14" s="15" t="s">
        <v>82</v>
      </c>
      <c r="D14" s="15" t="s">
        <v>90</v>
      </c>
      <c r="E14" s="15" t="s">
        <v>83</v>
      </c>
      <c r="F14" s="15" t="s">
        <v>91</v>
      </c>
      <c r="G14" s="15" t="s">
        <v>14</v>
      </c>
      <c r="H14" s="20">
        <v>151.5</v>
      </c>
      <c r="I14" s="36">
        <f>H14/240</f>
        <v>0.63124999999999998</v>
      </c>
      <c r="J14" s="20">
        <v>38.5</v>
      </c>
    </row>
    <row r="15" spans="1:10" ht="20.100000000000001" customHeight="1" x14ac:dyDescent="0.25">
      <c r="A15" s="15" t="s">
        <v>218</v>
      </c>
      <c r="B15" s="15" t="s">
        <v>21</v>
      </c>
      <c r="C15" s="15" t="s">
        <v>86</v>
      </c>
      <c r="D15" s="15" t="s">
        <v>94</v>
      </c>
      <c r="E15" s="15" t="s">
        <v>87</v>
      </c>
      <c r="F15" s="15" t="s">
        <v>95</v>
      </c>
      <c r="G15" s="15" t="s">
        <v>14</v>
      </c>
      <c r="H15" s="20">
        <v>146</v>
      </c>
      <c r="I15" s="36">
        <f>H15/240</f>
        <v>0.60833333333333328</v>
      </c>
      <c r="J15" s="20">
        <v>37</v>
      </c>
    </row>
    <row r="16" spans="1:10" ht="20.100000000000001" customHeight="1" x14ac:dyDescent="0.25">
      <c r="A16" s="15" t="s">
        <v>211</v>
      </c>
      <c r="B16" s="15" t="s">
        <v>71</v>
      </c>
      <c r="C16" s="15" t="s">
        <v>72</v>
      </c>
      <c r="D16" s="15" t="s">
        <v>73</v>
      </c>
      <c r="E16" s="15" t="s">
        <v>74</v>
      </c>
      <c r="F16" s="15" t="s">
        <v>75</v>
      </c>
      <c r="G16" s="15" t="s">
        <v>13</v>
      </c>
      <c r="H16" s="20">
        <v>153.5</v>
      </c>
      <c r="I16" s="36">
        <f>H16/240</f>
        <v>0.63958333333333328</v>
      </c>
      <c r="J16" s="20">
        <v>37.5</v>
      </c>
    </row>
    <row r="17" spans="1:10" ht="20.100000000000001" customHeight="1" x14ac:dyDescent="0.25">
      <c r="A17" s="15" t="s">
        <v>219</v>
      </c>
      <c r="B17" s="15" t="s">
        <v>34</v>
      </c>
      <c r="C17" s="15" t="s">
        <v>40</v>
      </c>
      <c r="D17" s="15" t="s">
        <v>41</v>
      </c>
      <c r="E17" s="15" t="s">
        <v>42</v>
      </c>
      <c r="F17" s="15" t="s">
        <v>43</v>
      </c>
      <c r="G17" s="15" t="s">
        <v>13</v>
      </c>
      <c r="H17" s="15">
        <v>139</v>
      </c>
      <c r="I17" s="36">
        <f>H17/240</f>
        <v>0.57916666666666672</v>
      </c>
      <c r="J17" s="15">
        <v>34.5</v>
      </c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5"/>
      <c r="I19" s="30"/>
      <c r="J19" s="15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15"/>
      <c r="I20" s="30"/>
      <c r="J20" s="15"/>
    </row>
    <row r="21" spans="1:10" ht="20.100000000000001" customHeight="1" x14ac:dyDescent="0.25">
      <c r="A21" s="15"/>
      <c r="B21" s="15"/>
      <c r="C21" s="15"/>
      <c r="D21" s="15"/>
      <c r="E21" s="15"/>
      <c r="F21" s="15"/>
      <c r="G21" s="15"/>
      <c r="H21" s="15"/>
      <c r="I21" s="30"/>
      <c r="J21" s="15"/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opLeftCell="A2" workbookViewId="0">
      <selection activeCell="A11" sqref="A11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200</v>
      </c>
    </row>
    <row r="4" spans="1:10" ht="18.75" x14ac:dyDescent="0.3">
      <c r="A4" s="3" t="s">
        <v>52</v>
      </c>
    </row>
    <row r="5" spans="1:10" ht="18.75" x14ac:dyDescent="0.3">
      <c r="A5" s="3" t="s">
        <v>46</v>
      </c>
    </row>
    <row r="6" spans="1:10" ht="18.75" x14ac:dyDescent="0.3">
      <c r="A6" s="3" t="s">
        <v>47</v>
      </c>
    </row>
    <row r="7" spans="1:10" ht="18.75" x14ac:dyDescent="0.3">
      <c r="A7" s="3" t="s">
        <v>48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5"/>
      <c r="J9" s="2"/>
    </row>
    <row r="10" spans="1:10" ht="15.75" x14ac:dyDescent="0.25">
      <c r="A10" s="4" t="s">
        <v>33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9" t="s">
        <v>8</v>
      </c>
      <c r="J10" s="8" t="s">
        <v>9</v>
      </c>
    </row>
    <row r="11" spans="1:10" ht="20.100000000000001" customHeight="1" x14ac:dyDescent="0.25">
      <c r="A11" s="15" t="s">
        <v>220</v>
      </c>
      <c r="B11" s="15" t="s">
        <v>100</v>
      </c>
      <c r="C11" s="15" t="s">
        <v>101</v>
      </c>
      <c r="D11" s="15" t="s">
        <v>102</v>
      </c>
      <c r="E11" s="15" t="s">
        <v>103</v>
      </c>
      <c r="F11" s="15" t="s">
        <v>104</v>
      </c>
      <c r="G11" s="15" t="s">
        <v>12</v>
      </c>
      <c r="H11" s="20">
        <v>210</v>
      </c>
      <c r="I11" s="30">
        <f>H11/270</f>
        <v>0.77777777777777779</v>
      </c>
      <c r="J11" s="15">
        <v>63</v>
      </c>
    </row>
    <row r="12" spans="1:10" ht="20.100000000000001" customHeight="1" x14ac:dyDescent="0.25">
      <c r="A12" s="15" t="s">
        <v>210</v>
      </c>
      <c r="B12" s="15" t="s">
        <v>97</v>
      </c>
      <c r="C12" s="15" t="s">
        <v>44</v>
      </c>
      <c r="D12" s="15" t="s">
        <v>45</v>
      </c>
      <c r="E12" s="15" t="s">
        <v>98</v>
      </c>
      <c r="F12" s="15" t="s">
        <v>99</v>
      </c>
      <c r="G12" s="15" t="s">
        <v>14</v>
      </c>
      <c r="H12" s="20">
        <v>201</v>
      </c>
      <c r="I12" s="30">
        <f>H12/270</f>
        <v>0.74444444444444446</v>
      </c>
      <c r="J12" s="15">
        <v>60</v>
      </c>
    </row>
    <row r="13" spans="1:10" ht="20.100000000000001" customHeight="1" x14ac:dyDescent="0.25">
      <c r="A13" s="15" t="s">
        <v>213</v>
      </c>
      <c r="B13" s="15" t="s">
        <v>88</v>
      </c>
      <c r="C13" s="15" t="s">
        <v>62</v>
      </c>
      <c r="D13" s="15" t="s">
        <v>63</v>
      </c>
      <c r="E13" s="15" t="s">
        <v>89</v>
      </c>
      <c r="F13" s="15" t="s">
        <v>96</v>
      </c>
      <c r="G13" s="15" t="s">
        <v>14</v>
      </c>
      <c r="H13" s="20">
        <v>176</v>
      </c>
      <c r="I13" s="30">
        <f>H13/270</f>
        <v>0.6518518518518519</v>
      </c>
      <c r="J13" s="15">
        <v>53</v>
      </c>
    </row>
    <row r="14" spans="1:10" ht="20.100000000000001" customHeight="1" x14ac:dyDescent="0.25">
      <c r="A14" s="35" t="s">
        <v>212</v>
      </c>
      <c r="B14" s="15" t="s">
        <v>81</v>
      </c>
      <c r="C14" s="15" t="s">
        <v>82</v>
      </c>
      <c r="D14" s="15" t="s">
        <v>90</v>
      </c>
      <c r="E14" s="15" t="s">
        <v>83</v>
      </c>
      <c r="F14" s="15" t="s">
        <v>91</v>
      </c>
      <c r="G14" s="15" t="s">
        <v>14</v>
      </c>
      <c r="H14" s="20">
        <v>175</v>
      </c>
      <c r="I14" s="30">
        <f>H14/270</f>
        <v>0.64814814814814814</v>
      </c>
      <c r="J14" s="15">
        <v>51</v>
      </c>
    </row>
    <row r="15" spans="1:10" ht="20.100000000000001" customHeight="1" x14ac:dyDescent="0.25">
      <c r="A15" s="15" t="s">
        <v>218</v>
      </c>
      <c r="B15" s="15" t="s">
        <v>21</v>
      </c>
      <c r="C15" s="15" t="s">
        <v>86</v>
      </c>
      <c r="D15" s="15" t="s">
        <v>94</v>
      </c>
      <c r="E15" s="15" t="s">
        <v>87</v>
      </c>
      <c r="F15" s="15" t="s">
        <v>95</v>
      </c>
      <c r="G15" s="15" t="s">
        <v>14</v>
      </c>
      <c r="H15" s="20">
        <v>166.5</v>
      </c>
      <c r="I15" s="30">
        <f>H15/270</f>
        <v>0.6166666666666667</v>
      </c>
      <c r="J15" s="15">
        <v>50</v>
      </c>
    </row>
    <row r="16" spans="1:10" ht="20.100000000000001" customHeight="1" x14ac:dyDescent="0.25">
      <c r="A16" s="15" t="s">
        <v>211</v>
      </c>
      <c r="B16" s="15" t="s">
        <v>29</v>
      </c>
      <c r="C16" s="15" t="s">
        <v>105</v>
      </c>
      <c r="D16" s="15" t="s">
        <v>106</v>
      </c>
      <c r="E16" s="15" t="s">
        <v>107</v>
      </c>
      <c r="F16" s="15" t="s">
        <v>108</v>
      </c>
      <c r="G16" s="15" t="s">
        <v>13</v>
      </c>
      <c r="H16" s="20">
        <v>164.5</v>
      </c>
      <c r="I16" s="30">
        <f>H16/270</f>
        <v>0.60925925925925928</v>
      </c>
      <c r="J16" s="15">
        <v>48</v>
      </c>
    </row>
    <row r="17" spans="1:10" ht="20.100000000000001" customHeight="1" x14ac:dyDescent="0.25">
      <c r="A17" s="19"/>
      <c r="B17" s="15"/>
      <c r="C17" s="15"/>
      <c r="D17" s="15"/>
      <c r="E17" s="15"/>
      <c r="F17" s="15"/>
      <c r="G17" s="15"/>
      <c r="H17" s="20"/>
      <c r="I17" s="36"/>
      <c r="J17" s="20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20"/>
      <c r="I18" s="30"/>
      <c r="J18" s="15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20"/>
      <c r="I19" s="30"/>
      <c r="J19" s="15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20"/>
      <c r="I20" s="30"/>
      <c r="J20" s="15"/>
    </row>
    <row r="21" spans="1:10" ht="20.100000000000001" customHeight="1" x14ac:dyDescent="0.25">
      <c r="A21" s="15"/>
      <c r="B21" s="15"/>
      <c r="C21" s="15"/>
      <c r="D21" s="15"/>
      <c r="E21" s="15"/>
      <c r="F21" s="15"/>
      <c r="G21" s="15"/>
      <c r="H21" s="20"/>
      <c r="I21" s="30"/>
      <c r="J21" s="15"/>
    </row>
    <row r="22" spans="1:10" ht="20.100000000000001" customHeight="1" x14ac:dyDescent="0.25">
      <c r="A22" s="15"/>
      <c r="B22" s="15"/>
      <c r="C22" s="15"/>
      <c r="D22" s="15"/>
      <c r="E22" s="15"/>
      <c r="F22" s="15"/>
      <c r="G22" s="15"/>
      <c r="H22" s="20"/>
      <c r="I22" s="30"/>
      <c r="J22" s="15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tabSelected="1" workbookViewId="0">
      <selection activeCell="A14" sqref="A14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4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200</v>
      </c>
    </row>
    <row r="4" spans="1:11" ht="18.75" x14ac:dyDescent="0.3">
      <c r="A4" s="3" t="s">
        <v>52</v>
      </c>
    </row>
    <row r="5" spans="1:11" ht="18.75" x14ac:dyDescent="0.3">
      <c r="A5" s="3" t="s">
        <v>109</v>
      </c>
    </row>
    <row r="6" spans="1:11" ht="18.75" x14ac:dyDescent="0.3">
      <c r="A6" s="3" t="s">
        <v>15</v>
      </c>
    </row>
    <row r="7" spans="1:11" ht="18.75" x14ac:dyDescent="0.3">
      <c r="A7" s="3" t="s">
        <v>137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15.75" x14ac:dyDescent="0.25">
      <c r="A10" s="6" t="s">
        <v>22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1" ht="20.100000000000001" customHeight="1" x14ac:dyDescent="0.25">
      <c r="A11" s="15" t="s">
        <v>209</v>
      </c>
      <c r="B11" s="15" t="s">
        <v>100</v>
      </c>
      <c r="C11" s="15" t="s">
        <v>101</v>
      </c>
      <c r="D11" s="15" t="s">
        <v>102</v>
      </c>
      <c r="E11" s="15" t="s">
        <v>103</v>
      </c>
      <c r="F11" s="15" t="s">
        <v>104</v>
      </c>
      <c r="G11" s="15" t="s">
        <v>12</v>
      </c>
      <c r="H11" s="15">
        <v>203</v>
      </c>
      <c r="I11" s="30">
        <f>H11/290</f>
        <v>0.7</v>
      </c>
      <c r="J11" s="15">
        <v>56</v>
      </c>
    </row>
    <row r="12" spans="1:11" ht="20.100000000000001" customHeight="1" x14ac:dyDescent="0.25">
      <c r="A12" s="15" t="s">
        <v>210</v>
      </c>
      <c r="B12" s="15" t="s">
        <v>120</v>
      </c>
      <c r="C12" s="15" t="s">
        <v>82</v>
      </c>
      <c r="D12" s="15" t="s">
        <v>90</v>
      </c>
      <c r="E12" s="15" t="s">
        <v>121</v>
      </c>
      <c r="F12" s="15" t="s">
        <v>122</v>
      </c>
      <c r="G12" s="15" t="s">
        <v>14</v>
      </c>
      <c r="H12" s="15">
        <v>187</v>
      </c>
      <c r="I12" s="30">
        <f>H12/290</f>
        <v>0.64482758620689651</v>
      </c>
      <c r="J12" s="15">
        <v>53</v>
      </c>
      <c r="K12" s="9"/>
    </row>
    <row r="13" spans="1:11" ht="20.100000000000001" customHeight="1" x14ac:dyDescent="0.25">
      <c r="A13" s="15" t="s">
        <v>211</v>
      </c>
      <c r="B13" s="15" t="s">
        <v>115</v>
      </c>
      <c r="C13" s="15" t="s">
        <v>116</v>
      </c>
      <c r="D13" s="15" t="s">
        <v>117</v>
      </c>
      <c r="E13" s="15" t="s">
        <v>118</v>
      </c>
      <c r="F13" s="15" t="s">
        <v>119</v>
      </c>
      <c r="G13" s="15" t="s">
        <v>13</v>
      </c>
      <c r="H13" s="20">
        <v>196</v>
      </c>
      <c r="I13" s="30">
        <f>H13/290</f>
        <v>0.67586206896551726</v>
      </c>
      <c r="J13" s="20">
        <v>55</v>
      </c>
    </row>
    <row r="14" spans="1:11" ht="20.100000000000001" customHeight="1" x14ac:dyDescent="0.25">
      <c r="A14" s="15" t="s">
        <v>219</v>
      </c>
      <c r="B14" s="15" t="s">
        <v>34</v>
      </c>
      <c r="C14" s="15" t="s">
        <v>40</v>
      </c>
      <c r="D14" s="15" t="s">
        <v>41</v>
      </c>
      <c r="E14" s="15" t="s">
        <v>42</v>
      </c>
      <c r="F14" s="15" t="s">
        <v>43</v>
      </c>
      <c r="G14" s="15" t="s">
        <v>13</v>
      </c>
      <c r="H14" s="15">
        <v>163.5</v>
      </c>
      <c r="I14" s="30">
        <f>H14/290</f>
        <v>0.56379310344827582</v>
      </c>
      <c r="J14" s="15">
        <v>45</v>
      </c>
    </row>
    <row r="15" spans="1:11" ht="20.100000000000001" customHeight="1" x14ac:dyDescent="0.25">
      <c r="A15" s="15" t="s">
        <v>222</v>
      </c>
      <c r="B15" s="15" t="s">
        <v>123</v>
      </c>
      <c r="C15" s="15" t="s">
        <v>124</v>
      </c>
      <c r="D15" s="15" t="s">
        <v>125</v>
      </c>
      <c r="E15" s="15" t="s">
        <v>126</v>
      </c>
      <c r="F15" s="15" t="s">
        <v>127</v>
      </c>
      <c r="G15" s="15" t="s">
        <v>13</v>
      </c>
      <c r="H15" s="15" t="s">
        <v>222</v>
      </c>
      <c r="I15" s="30" t="s">
        <v>222</v>
      </c>
      <c r="J15" s="15" t="s">
        <v>222</v>
      </c>
    </row>
    <row r="16" spans="1:11" ht="20.100000000000001" customHeight="1" x14ac:dyDescent="0.25">
      <c r="A16" s="15" t="s">
        <v>221</v>
      </c>
      <c r="B16" s="15" t="s">
        <v>26</v>
      </c>
      <c r="C16" s="15" t="s">
        <v>111</v>
      </c>
      <c r="D16" s="15" t="s">
        <v>112</v>
      </c>
      <c r="E16" s="15" t="s">
        <v>113</v>
      </c>
      <c r="F16" s="15" t="s">
        <v>114</v>
      </c>
      <c r="G16" s="15" t="s">
        <v>13</v>
      </c>
      <c r="H16" s="15" t="s">
        <v>221</v>
      </c>
      <c r="I16" s="30" t="s">
        <v>221</v>
      </c>
      <c r="J16" s="15" t="s">
        <v>221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>
      <selection activeCell="A14" sqref="A14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4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203</v>
      </c>
    </row>
    <row r="4" spans="1:10" ht="18.75" x14ac:dyDescent="0.3">
      <c r="A4" s="3" t="s">
        <v>52</v>
      </c>
    </row>
    <row r="5" spans="1:10" ht="18.75" x14ac:dyDescent="0.3">
      <c r="A5" s="3" t="s">
        <v>128</v>
      </c>
    </row>
    <row r="6" spans="1:10" ht="18.75" x14ac:dyDescent="0.3">
      <c r="A6" s="3" t="s">
        <v>31</v>
      </c>
    </row>
    <row r="7" spans="1:10" ht="18.75" x14ac:dyDescent="0.3">
      <c r="A7" s="3" t="s">
        <v>48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5" t="s">
        <v>210</v>
      </c>
      <c r="B11" s="15" t="s">
        <v>23</v>
      </c>
      <c r="C11" s="15" t="s">
        <v>129</v>
      </c>
      <c r="D11" s="15" t="s">
        <v>130</v>
      </c>
      <c r="E11" s="15" t="s">
        <v>131</v>
      </c>
      <c r="F11" s="15" t="s">
        <v>132</v>
      </c>
      <c r="G11" s="15" t="s">
        <v>14</v>
      </c>
      <c r="H11" s="15">
        <v>246.5</v>
      </c>
      <c r="I11" s="30">
        <f>H11/340</f>
        <v>0.72499999999999998</v>
      </c>
      <c r="J11" s="15">
        <v>58</v>
      </c>
    </row>
    <row r="12" spans="1:10" ht="20.100000000000001" customHeight="1" x14ac:dyDescent="0.25">
      <c r="A12" s="15" t="s">
        <v>213</v>
      </c>
      <c r="B12" s="15" t="s">
        <v>97</v>
      </c>
      <c r="C12" s="15" t="s">
        <v>44</v>
      </c>
      <c r="D12" s="15" t="s">
        <v>45</v>
      </c>
      <c r="E12" s="15" t="s">
        <v>98</v>
      </c>
      <c r="F12" s="15" t="s">
        <v>99</v>
      </c>
      <c r="G12" s="15" t="s">
        <v>14</v>
      </c>
      <c r="H12" s="15">
        <v>245</v>
      </c>
      <c r="I12" s="30">
        <f>H12/340</f>
        <v>0.72058823529411764</v>
      </c>
      <c r="J12" s="15">
        <v>59</v>
      </c>
    </row>
    <row r="13" spans="1:10" ht="20.100000000000001" customHeight="1" x14ac:dyDescent="0.25">
      <c r="A13" s="15" t="s">
        <v>212</v>
      </c>
      <c r="B13" s="15" t="s">
        <v>120</v>
      </c>
      <c r="C13" s="15" t="s">
        <v>82</v>
      </c>
      <c r="D13" s="15" t="s">
        <v>90</v>
      </c>
      <c r="E13" s="15" t="s">
        <v>121</v>
      </c>
      <c r="F13" s="15" t="s">
        <v>122</v>
      </c>
      <c r="G13" s="15" t="s">
        <v>14</v>
      </c>
      <c r="H13" s="15">
        <v>219.5</v>
      </c>
      <c r="I13" s="30">
        <f>H13/340</f>
        <v>0.64558823529411768</v>
      </c>
      <c r="J13" s="15">
        <v>54</v>
      </c>
    </row>
    <row r="14" spans="1:10" ht="20.100000000000001" customHeight="1" x14ac:dyDescent="0.25">
      <c r="A14" s="15" t="s">
        <v>211</v>
      </c>
      <c r="B14" s="15" t="s">
        <v>115</v>
      </c>
      <c r="C14" s="15" t="s">
        <v>116</v>
      </c>
      <c r="D14" s="15" t="s">
        <v>117</v>
      </c>
      <c r="E14" s="15" t="s">
        <v>118</v>
      </c>
      <c r="F14" s="15" t="s">
        <v>119</v>
      </c>
      <c r="G14" s="15" t="s">
        <v>13</v>
      </c>
      <c r="H14" s="15">
        <v>207.5</v>
      </c>
      <c r="I14" s="30">
        <f>H14/340</f>
        <v>0.61029411764705888</v>
      </c>
      <c r="J14" s="15">
        <v>52</v>
      </c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30"/>
      <c r="J16" s="1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5"/>
      <c r="I17" s="30"/>
      <c r="J17" s="15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5"/>
      <c r="I18" s="30"/>
      <c r="J18" s="15"/>
    </row>
    <row r="19" spans="1:10" ht="20.100000000000001" customHeight="1" x14ac:dyDescent="0.25">
      <c r="A19" s="1" t="s">
        <v>35</v>
      </c>
      <c r="B19" s="1"/>
      <c r="C19" s="1"/>
      <c r="D19" s="1"/>
      <c r="E19" s="1"/>
      <c r="F19" s="1"/>
      <c r="G19" s="1"/>
      <c r="H19" s="1"/>
      <c r="I19" s="31"/>
      <c r="J19" s="1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1"/>
  <sheetViews>
    <sheetView workbookViewId="0">
      <selection activeCell="A14" sqref="A14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203</v>
      </c>
      <c r="I3" s="24"/>
    </row>
    <row r="4" spans="1:10" ht="18.75" x14ac:dyDescent="0.3">
      <c r="A4" s="3" t="s">
        <v>52</v>
      </c>
      <c r="I4" s="24"/>
    </row>
    <row r="5" spans="1:10" ht="18.75" x14ac:dyDescent="0.3">
      <c r="A5" s="3" t="s">
        <v>138</v>
      </c>
      <c r="I5" s="24"/>
    </row>
    <row r="6" spans="1:10" ht="18.75" x14ac:dyDescent="0.3">
      <c r="A6" s="3" t="s">
        <v>15</v>
      </c>
      <c r="I6" s="24"/>
    </row>
    <row r="7" spans="1:10" ht="18.75" x14ac:dyDescent="0.3">
      <c r="A7" s="3" t="s">
        <v>48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5" t="s">
        <v>209</v>
      </c>
      <c r="B11" s="15" t="s">
        <v>143</v>
      </c>
      <c r="C11" s="15" t="s">
        <v>101</v>
      </c>
      <c r="D11" s="15" t="s">
        <v>102</v>
      </c>
      <c r="E11" s="15" t="s">
        <v>144</v>
      </c>
      <c r="F11" s="15" t="s">
        <v>145</v>
      </c>
      <c r="G11" s="15" t="s">
        <v>12</v>
      </c>
      <c r="H11" s="15">
        <v>202.5</v>
      </c>
      <c r="I11" s="30">
        <f>H11/290</f>
        <v>0.69827586206896552</v>
      </c>
      <c r="J11" s="15">
        <v>56</v>
      </c>
    </row>
    <row r="12" spans="1:10" ht="20.100000000000001" customHeight="1" x14ac:dyDescent="0.25">
      <c r="A12" s="15" t="s">
        <v>214</v>
      </c>
      <c r="B12" s="15" t="s">
        <v>25</v>
      </c>
      <c r="C12" s="15" t="s">
        <v>139</v>
      </c>
      <c r="D12" s="15" t="s">
        <v>140</v>
      </c>
      <c r="E12" s="15" t="s">
        <v>141</v>
      </c>
      <c r="F12" s="15" t="s">
        <v>142</v>
      </c>
      <c r="G12" s="15" t="s">
        <v>12</v>
      </c>
      <c r="H12" s="15">
        <v>197</v>
      </c>
      <c r="I12" s="30">
        <f>H12/290</f>
        <v>0.67931034482758623</v>
      </c>
      <c r="J12" s="15">
        <v>55</v>
      </c>
    </row>
    <row r="13" spans="1:10" ht="20.100000000000001" customHeight="1" x14ac:dyDescent="0.25">
      <c r="A13" s="15" t="s">
        <v>211</v>
      </c>
      <c r="B13" s="15" t="s">
        <v>37</v>
      </c>
      <c r="C13" s="15" t="s">
        <v>133</v>
      </c>
      <c r="D13" s="15" t="s">
        <v>134</v>
      </c>
      <c r="E13" s="15" t="s">
        <v>135</v>
      </c>
      <c r="F13" s="15" t="s">
        <v>136</v>
      </c>
      <c r="G13" s="15" t="s">
        <v>13</v>
      </c>
      <c r="H13" s="15">
        <v>198</v>
      </c>
      <c r="I13" s="30">
        <f>H13/290</f>
        <v>0.6827586206896552</v>
      </c>
      <c r="J13" s="15">
        <v>54</v>
      </c>
    </row>
    <row r="14" spans="1:10" ht="20.100000000000001" customHeight="1" x14ac:dyDescent="0.25">
      <c r="A14" s="15" t="s">
        <v>219</v>
      </c>
      <c r="B14" s="15" t="s">
        <v>146</v>
      </c>
      <c r="C14" s="15" t="s">
        <v>147</v>
      </c>
      <c r="D14" s="15" t="s">
        <v>148</v>
      </c>
      <c r="E14" s="15" t="s">
        <v>149</v>
      </c>
      <c r="F14" s="15" t="s">
        <v>150</v>
      </c>
      <c r="G14" s="15" t="s">
        <v>13</v>
      </c>
      <c r="H14" s="15">
        <v>184</v>
      </c>
      <c r="I14" s="30">
        <f>H14/290</f>
        <v>0.6344827586206897</v>
      </c>
      <c r="J14" s="15">
        <v>50</v>
      </c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30"/>
      <c r="J17" s="1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5"/>
      <c r="I18" s="30"/>
      <c r="J18" s="15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5"/>
      <c r="I19" s="30"/>
      <c r="J19" s="15"/>
    </row>
    <row r="20" spans="1:10" ht="20.100000000000001" customHeight="1" x14ac:dyDescent="0.25">
      <c r="A20" s="1" t="s">
        <v>35</v>
      </c>
      <c r="B20" s="1"/>
      <c r="C20" s="1"/>
      <c r="D20" s="1"/>
      <c r="E20" s="1"/>
      <c r="F20" s="1"/>
      <c r="G20" s="1"/>
      <c r="H20" s="1"/>
      <c r="I20" s="31"/>
      <c r="J20" s="1"/>
    </row>
    <row r="21" spans="1:10" x14ac:dyDescent="0.25">
      <c r="I21" s="24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9"/>
  <sheetViews>
    <sheetView workbookViewId="0">
      <selection activeCell="A13" sqref="A13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204</v>
      </c>
      <c r="I3" s="24"/>
    </row>
    <row r="4" spans="1:10" ht="18.75" x14ac:dyDescent="0.3">
      <c r="A4" s="3" t="s">
        <v>52</v>
      </c>
      <c r="I4" s="24"/>
    </row>
    <row r="5" spans="1:10" ht="18.75" x14ac:dyDescent="0.3">
      <c r="A5" s="3" t="s">
        <v>151</v>
      </c>
      <c r="I5" s="24"/>
    </row>
    <row r="6" spans="1:10" ht="18.75" x14ac:dyDescent="0.3">
      <c r="A6" s="3" t="s">
        <v>31</v>
      </c>
      <c r="I6" s="24"/>
    </row>
    <row r="7" spans="1:10" ht="18.75" x14ac:dyDescent="0.3">
      <c r="A7" s="3" t="s">
        <v>137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9" t="s">
        <v>8</v>
      </c>
      <c r="J10" s="4" t="s">
        <v>9</v>
      </c>
    </row>
    <row r="11" spans="1:10" ht="20.100000000000001" customHeight="1" x14ac:dyDescent="0.25">
      <c r="A11" s="15" t="s">
        <v>209</v>
      </c>
      <c r="B11" s="15" t="s">
        <v>143</v>
      </c>
      <c r="C11" s="15" t="s">
        <v>101</v>
      </c>
      <c r="D11" s="15" t="s">
        <v>102</v>
      </c>
      <c r="E11" s="15" t="s">
        <v>144</v>
      </c>
      <c r="F11" s="15" t="s">
        <v>145</v>
      </c>
      <c r="G11" s="15" t="s">
        <v>12</v>
      </c>
      <c r="H11" s="15">
        <v>232</v>
      </c>
      <c r="I11" s="30">
        <f>H11/340</f>
        <v>0.68235294117647061</v>
      </c>
      <c r="J11" s="15">
        <v>56</v>
      </c>
    </row>
    <row r="12" spans="1:10" ht="20.100000000000001" customHeight="1" x14ac:dyDescent="0.25">
      <c r="A12" s="15" t="s">
        <v>214</v>
      </c>
      <c r="B12" s="15" t="s">
        <v>25</v>
      </c>
      <c r="C12" s="15" t="s">
        <v>139</v>
      </c>
      <c r="D12" s="15" t="s">
        <v>140</v>
      </c>
      <c r="E12" s="15" t="s">
        <v>141</v>
      </c>
      <c r="F12" s="15" t="s">
        <v>142</v>
      </c>
      <c r="G12" s="15" t="s">
        <v>12</v>
      </c>
      <c r="H12" s="15">
        <v>203</v>
      </c>
      <c r="I12" s="30">
        <f>H12/340</f>
        <v>0.59705882352941175</v>
      </c>
      <c r="J12" s="15">
        <v>49</v>
      </c>
    </row>
    <row r="13" spans="1:10" ht="20.100000000000001" customHeight="1" x14ac:dyDescent="0.25">
      <c r="A13" s="15" t="s">
        <v>210</v>
      </c>
      <c r="B13" s="15" t="s">
        <v>30</v>
      </c>
      <c r="C13" s="15" t="s">
        <v>152</v>
      </c>
      <c r="D13" s="15" t="s">
        <v>153</v>
      </c>
      <c r="E13" s="15" t="s">
        <v>154</v>
      </c>
      <c r="F13" s="15" t="s">
        <v>155</v>
      </c>
      <c r="G13" s="15" t="s">
        <v>14</v>
      </c>
      <c r="H13" s="15">
        <v>236</v>
      </c>
      <c r="I13" s="30">
        <f>H13/340</f>
        <v>0.69411764705882351</v>
      </c>
      <c r="J13" s="15">
        <v>56</v>
      </c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30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30"/>
      <c r="J18" s="15"/>
    </row>
    <row r="19" spans="1:10" ht="20.100000000000001" customHeight="1" x14ac:dyDescent="0.25">
      <c r="A19" s="15" t="s">
        <v>35</v>
      </c>
      <c r="B19" s="15"/>
      <c r="C19" s="15"/>
      <c r="D19" s="15"/>
      <c r="E19" s="15"/>
      <c r="F19" s="15"/>
      <c r="G19" s="15"/>
      <c r="H19" s="15"/>
      <c r="I19" s="30"/>
      <c r="J19" s="15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9"/>
  <sheetViews>
    <sheetView workbookViewId="0">
      <selection activeCell="A11" sqref="A11"/>
    </sheetView>
  </sheetViews>
  <sheetFormatPr defaultRowHeight="15" x14ac:dyDescent="0.25"/>
  <cols>
    <col min="3" max="3" width="25.855468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203</v>
      </c>
      <c r="I3" s="24"/>
    </row>
    <row r="4" spans="1:10" ht="18.75" x14ac:dyDescent="0.3">
      <c r="A4" s="3" t="s">
        <v>52</v>
      </c>
      <c r="I4" s="24"/>
    </row>
    <row r="5" spans="1:10" ht="18.75" x14ac:dyDescent="0.3">
      <c r="A5" s="3" t="s">
        <v>161</v>
      </c>
      <c r="I5" s="24"/>
    </row>
    <row r="6" spans="1:10" ht="18.75" x14ac:dyDescent="0.3">
      <c r="A6" s="3" t="s">
        <v>206</v>
      </c>
      <c r="I6" s="24"/>
    </row>
    <row r="7" spans="1:10" ht="18.75" x14ac:dyDescent="0.3">
      <c r="A7" s="3" t="s">
        <v>137</v>
      </c>
      <c r="I7" s="24"/>
    </row>
    <row r="8" spans="1:10" x14ac:dyDescent="0.25">
      <c r="I8" s="24"/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5" t="s">
        <v>211</v>
      </c>
      <c r="B11" s="15" t="s">
        <v>156</v>
      </c>
      <c r="C11" s="15" t="s">
        <v>157</v>
      </c>
      <c r="D11" s="15" t="s">
        <v>158</v>
      </c>
      <c r="E11" s="15" t="s">
        <v>159</v>
      </c>
      <c r="F11" s="15" t="s">
        <v>160</v>
      </c>
      <c r="G11" s="15" t="s">
        <v>13</v>
      </c>
      <c r="H11" s="15">
        <v>255</v>
      </c>
      <c r="I11" s="30">
        <f>H11/390</f>
        <v>0.65384615384615385</v>
      </c>
      <c r="J11" s="15">
        <v>54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30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0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0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0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0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5"/>
      <c r="I17" s="30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30"/>
      <c r="J18" s="15"/>
    </row>
    <row r="19" spans="1:10" ht="20.100000000000001" customHeight="1" x14ac:dyDescent="0.25">
      <c r="A19" s="15" t="s">
        <v>35</v>
      </c>
      <c r="B19" s="15"/>
      <c r="C19" s="15"/>
      <c r="D19" s="15"/>
      <c r="E19" s="15"/>
      <c r="F19" s="15"/>
      <c r="G19" s="15"/>
      <c r="H19" s="15"/>
      <c r="I19" s="30"/>
      <c r="J19" s="1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 1 Prelim  17a</vt:lpstr>
      <vt:lpstr>Class 2 Prelim 19 Q</vt:lpstr>
      <vt:lpstr>Class 3 Novice 23 </vt:lpstr>
      <vt:lpstr>Class 4 Novice 37aQ</vt:lpstr>
      <vt:lpstr>Class 5 Ele 43</vt:lpstr>
      <vt:lpstr>Class 6 Ele 53 Q</vt:lpstr>
      <vt:lpstr>Class 7 Med 61</vt:lpstr>
      <vt:lpstr>Class 8 M73 Q</vt:lpstr>
      <vt:lpstr>Class 9 Adv Med 91 Q</vt:lpstr>
      <vt:lpstr>Class 10 Adv Med 98 Q</vt:lpstr>
      <vt:lpstr>Class 11 Adv PYO</vt:lpstr>
      <vt:lpstr>Class 12 PSG Q</vt:lpstr>
      <vt:lpstr>Class 15 GP</vt:lpstr>
      <vt:lpstr>Class 17 Novice FSM Q</vt:lpstr>
      <vt:lpstr>Class 19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2023-03-03T16:03:59Z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