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07" documentId="8_{3F8F7A79-55B7-42F5-A02D-1E11EA4BD972}" xr6:coauthVersionLast="47" xr6:coauthVersionMax="47" xr10:uidLastSave="{1EE2B08C-235B-48A6-9F8E-7858C15EB403}"/>
  <bookViews>
    <workbookView xWindow="-120" yWindow="-120" windowWidth="20730" windowHeight="11160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5" sheetId="8" r:id="rId5"/>
    <sheet name="Class 6 Ele 53 Q" sheetId="9" r:id="rId6"/>
    <sheet name="Class 7 Medium 61" sheetId="10" r:id="rId7"/>
    <sheet name="Class 8 Med 73 Q" sheetId="11" r:id="rId8"/>
    <sheet name="Class 9 AM 91 Q" sheetId="27" r:id="rId9"/>
    <sheet name="Class 10 AM 98 Q" sheetId="28" r:id="rId10"/>
    <sheet name="Class 12 PSG Q" sheetId="23" r:id="rId11"/>
    <sheet name="Class 14 Inter II" sheetId="29" r:id="rId12"/>
    <sheet name="Class 15 GP" sheetId="30" r:id="rId13"/>
    <sheet name="Class 18 Novice FSM Q" sheetId="25" r:id="rId14"/>
    <sheet name="Class 19 Ele FSM Q" sheetId="26" r:id="rId15"/>
    <sheet name="Class 20 Med FSM Q" sheetId="31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0" l="1"/>
  <c r="I11" i="28"/>
  <c r="I11" i="27"/>
  <c r="I12" i="27"/>
  <c r="I11" i="10"/>
  <c r="I11" i="31"/>
  <c r="I11" i="26"/>
  <c r="I11" i="25"/>
  <c r="I13" i="5"/>
  <c r="I18" i="4"/>
  <c r="I15" i="4"/>
  <c r="I12" i="4"/>
  <c r="I12" i="23"/>
  <c r="I11" i="23"/>
  <c r="I14" i="23"/>
  <c r="I13" i="23"/>
  <c r="I12" i="26"/>
  <c r="I11" i="11"/>
  <c r="I11" i="9"/>
  <c r="I11" i="8"/>
  <c r="I13" i="7"/>
  <c r="I17" i="7"/>
  <c r="I15" i="7"/>
  <c r="I18" i="7"/>
  <c r="I11" i="7"/>
  <c r="I16" i="7"/>
  <c r="I14" i="7"/>
  <c r="I12" i="7"/>
  <c r="I13" i="6"/>
  <c r="I14" i="6"/>
  <c r="I11" i="6"/>
  <c r="I12" i="6"/>
  <c r="I17" i="6"/>
  <c r="I15" i="6"/>
  <c r="I18" i="6"/>
  <c r="I16" i="6"/>
  <c r="I17" i="5"/>
  <c r="I12" i="5"/>
  <c r="I18" i="5"/>
  <c r="I11" i="5"/>
  <c r="I15" i="5"/>
  <c r="I14" i="5"/>
  <c r="I16" i="5"/>
  <c r="I13" i="4"/>
  <c r="I14" i="4"/>
  <c r="I17" i="4"/>
  <c r="I11" i="4"/>
  <c r="I16" i="4"/>
</calcChain>
</file>

<file path=xl/sharedStrings.xml><?xml version="1.0" encoding="utf-8"?>
<sst xmlns="http://schemas.openxmlformats.org/spreadsheetml/2006/main" count="622" uniqueCount="234">
  <si>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</si>
  <si>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</si>
  <si>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</si>
  <si>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</si>
  <si>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</si>
  <si>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</si>
  <si>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</si>
  <si>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</si>
  <si>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</si>
  <si>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</si>
  <si>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</si>
  <si>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</si>
  <si>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</si>
  <si>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</si>
  <si>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</si>
  <si>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</si>
  <si>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</si>
  <si>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</si>
  <si>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</si>
  <si>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</si>
  <si>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Total Points: 270</t>
  </si>
  <si>
    <t>Test/Class : N37a / 4</t>
  </si>
  <si>
    <t>Time</t>
  </si>
  <si>
    <t>20</t>
  </si>
  <si>
    <t>17</t>
  </si>
  <si>
    <t>19</t>
  </si>
  <si>
    <t>21</t>
  </si>
  <si>
    <t>12</t>
  </si>
  <si>
    <t xml:space="preserve">Time </t>
  </si>
  <si>
    <t>34</t>
  </si>
  <si>
    <t>3</t>
  </si>
  <si>
    <t>6</t>
  </si>
  <si>
    <t>11</t>
  </si>
  <si>
    <t>7</t>
  </si>
  <si>
    <t>10</t>
  </si>
  <si>
    <t>31</t>
  </si>
  <si>
    <t>5</t>
  </si>
  <si>
    <t>13</t>
  </si>
  <si>
    <t>24</t>
  </si>
  <si>
    <t>1</t>
  </si>
  <si>
    <t>30</t>
  </si>
  <si>
    <t>32</t>
  </si>
  <si>
    <t>Venue : Brook Farm EC</t>
  </si>
  <si>
    <t>33</t>
  </si>
  <si>
    <t>16</t>
  </si>
  <si>
    <t>22</t>
  </si>
  <si>
    <t>23</t>
  </si>
  <si>
    <t>25</t>
  </si>
  <si>
    <t>27</t>
  </si>
  <si>
    <t>4</t>
  </si>
  <si>
    <t>Test/Class : 6 / E53</t>
  </si>
  <si>
    <t>Total Points: 340</t>
  </si>
  <si>
    <t>Test/Class : 7 / M61</t>
  </si>
  <si>
    <t>Test/Class : M73 / 8</t>
  </si>
  <si>
    <t>2</t>
  </si>
  <si>
    <t>Test/Class : PSG / 12</t>
  </si>
  <si>
    <t xml:space="preserve">Place </t>
  </si>
  <si>
    <t>Test/Class : 3 /N23</t>
  </si>
  <si>
    <t xml:space="preserve">Test/Class : E45 /5 </t>
  </si>
  <si>
    <t>,</t>
  </si>
  <si>
    <t>Start Date : 8 July 2022</t>
  </si>
  <si>
    <t>Gemma Stranks</t>
  </si>
  <si>
    <t>1921772</t>
  </si>
  <si>
    <t>Wishful Thinking VII</t>
  </si>
  <si>
    <t>1944694</t>
  </si>
  <si>
    <t>172588</t>
  </si>
  <si>
    <t>Ladies Wish</t>
  </si>
  <si>
    <t>1536084</t>
  </si>
  <si>
    <t>Suzanne Dipple</t>
  </si>
  <si>
    <t>403124</t>
  </si>
  <si>
    <t>Sanson De Ligero</t>
  </si>
  <si>
    <t>1945617</t>
  </si>
  <si>
    <t>Miriam Scott-Goddard</t>
  </si>
  <si>
    <t>278602</t>
  </si>
  <si>
    <t>Holly Golightly XXIII</t>
  </si>
  <si>
    <t>1937424</t>
  </si>
  <si>
    <t>59196</t>
  </si>
  <si>
    <t>Jessica Williams</t>
  </si>
  <si>
    <t>35</t>
  </si>
  <si>
    <t>26</t>
  </si>
  <si>
    <t>TBC</t>
  </si>
  <si>
    <t>Rachel Skeffington</t>
  </si>
  <si>
    <t>241555</t>
  </si>
  <si>
    <t>Fider Rose</t>
  </si>
  <si>
    <t>1633560</t>
  </si>
  <si>
    <t>Test/Class : Novice FSM / 18</t>
  </si>
  <si>
    <t>Test/Class : Elementary FSM / 19</t>
  </si>
  <si>
    <t>Total Points: 260</t>
  </si>
  <si>
    <t>Total Points: 180</t>
  </si>
  <si>
    <t>Start Date : 20 August 2022</t>
  </si>
  <si>
    <t>Judge(s) : Penny Judd</t>
  </si>
  <si>
    <t>Sarah Bellamy</t>
  </si>
  <si>
    <t>367680</t>
  </si>
  <si>
    <t>Letterlough King Hector</t>
  </si>
  <si>
    <t>1530318</t>
  </si>
  <si>
    <t>Finneguela Obrien</t>
  </si>
  <si>
    <t>1414346</t>
  </si>
  <si>
    <t>Bridgeen</t>
  </si>
  <si>
    <t>1946996</t>
  </si>
  <si>
    <t>Helen Tedaldi</t>
  </si>
  <si>
    <t>1923390</t>
  </si>
  <si>
    <t>A Question of Luck</t>
  </si>
  <si>
    <t>1947164</t>
  </si>
  <si>
    <t>Rebecca Randall</t>
  </si>
  <si>
    <t>203769</t>
  </si>
  <si>
    <t>Cocacabana</t>
  </si>
  <si>
    <t>1941797</t>
  </si>
  <si>
    <t>Chloe Knapp</t>
  </si>
  <si>
    <t>1917609</t>
  </si>
  <si>
    <t>Flawless star</t>
  </si>
  <si>
    <t>1939212</t>
  </si>
  <si>
    <t>Carrie Sherriff</t>
  </si>
  <si>
    <t>1915258</t>
  </si>
  <si>
    <t>Counter Attack</t>
  </si>
  <si>
    <t>1935963</t>
  </si>
  <si>
    <t>Bailey Careford</t>
  </si>
  <si>
    <t>1710401</t>
  </si>
  <si>
    <t>Lady May 2</t>
  </si>
  <si>
    <t>1946828</t>
  </si>
  <si>
    <t>Event Type : BD Reg I-GP + FSM</t>
  </si>
  <si>
    <t xml:space="preserve">Event Type : BD Reg I-GP + FSM </t>
  </si>
  <si>
    <t>Judge(s) : Hayley Liddiard</t>
  </si>
  <si>
    <t>Natalie Gill</t>
  </si>
  <si>
    <t>1913664</t>
  </si>
  <si>
    <t>Bercoed Tegwyn</t>
  </si>
  <si>
    <t>1937465</t>
  </si>
  <si>
    <t>Young Earl of Limerick</t>
  </si>
  <si>
    <t>1931535</t>
  </si>
  <si>
    <t>Natalie Pettitt</t>
  </si>
  <si>
    <t>216291</t>
  </si>
  <si>
    <t>Fivehundredmiles</t>
  </si>
  <si>
    <t>1943129</t>
  </si>
  <si>
    <t>Louise Mcdonald</t>
  </si>
  <si>
    <t>182001</t>
  </si>
  <si>
    <t>Toy Boy Terry</t>
  </si>
  <si>
    <t>46779</t>
  </si>
  <si>
    <t>Samantha Smyth</t>
  </si>
  <si>
    <t>208035</t>
  </si>
  <si>
    <t>For Freedom</t>
  </si>
  <si>
    <t>1938737</t>
  </si>
  <si>
    <t>9</t>
  </si>
  <si>
    <t>Carol Obrien</t>
  </si>
  <si>
    <t>Pablo Escobar Benavides</t>
  </si>
  <si>
    <t>1922626</t>
  </si>
  <si>
    <t>Fantasia</t>
  </si>
  <si>
    <t>1732392</t>
  </si>
  <si>
    <t xml:space="preserve">Judge(s) : Hayley Liddiard </t>
  </si>
  <si>
    <t>Jill Penn</t>
  </si>
  <si>
    <t>61743</t>
  </si>
  <si>
    <t>Holme Park Kalika</t>
  </si>
  <si>
    <t>1833804</t>
  </si>
  <si>
    <t>Zanna Saville</t>
  </si>
  <si>
    <t>1711135</t>
  </si>
  <si>
    <t>Chelsea Herself</t>
  </si>
  <si>
    <t>1531766</t>
  </si>
  <si>
    <t xml:space="preserve">Judge(s) : Anita Darken </t>
  </si>
  <si>
    <t>Jenny Gattuso</t>
  </si>
  <si>
    <t>37508</t>
  </si>
  <si>
    <t>Don corleone</t>
  </si>
  <si>
    <t>1533688</t>
  </si>
  <si>
    <t>Event Type : Reg BD I - GP + FSM</t>
  </si>
  <si>
    <t>Test/Class : AM91 / 9</t>
  </si>
  <si>
    <t>Caroline Baker</t>
  </si>
  <si>
    <t>368172</t>
  </si>
  <si>
    <t>Zilver Actro</t>
  </si>
  <si>
    <t>54001</t>
  </si>
  <si>
    <t>mandy gray</t>
  </si>
  <si>
    <t>1023</t>
  </si>
  <si>
    <t>Henky B</t>
  </si>
  <si>
    <t>57795</t>
  </si>
  <si>
    <t xml:space="preserve">Total Points: </t>
  </si>
  <si>
    <t>Test/Class : AM98 / 10</t>
  </si>
  <si>
    <t>Event Type : BD Reg I-GP  + FSM</t>
  </si>
  <si>
    <t>Andrea Barbagallo</t>
  </si>
  <si>
    <t>1910646</t>
  </si>
  <si>
    <t>James Bond III</t>
  </si>
  <si>
    <t>1834864</t>
  </si>
  <si>
    <t>Becky Morrish</t>
  </si>
  <si>
    <t>216801</t>
  </si>
  <si>
    <t>Armentero</t>
  </si>
  <si>
    <t>1936287</t>
  </si>
  <si>
    <t>Tabitha Perry</t>
  </si>
  <si>
    <t>47058</t>
  </si>
  <si>
    <t>Contender</t>
  </si>
  <si>
    <t>54771</t>
  </si>
  <si>
    <t>Test/Class : Inter II / 14</t>
  </si>
  <si>
    <t>Nicola Bell</t>
  </si>
  <si>
    <t>65773</t>
  </si>
  <si>
    <t>Don Caledonia</t>
  </si>
  <si>
    <t>52730</t>
  </si>
  <si>
    <t>Test/Class : GP /15</t>
  </si>
  <si>
    <t>Cornelia Omahony</t>
  </si>
  <si>
    <t>1512966</t>
  </si>
  <si>
    <t>Formidable</t>
  </si>
  <si>
    <t>1534792</t>
  </si>
  <si>
    <t>Clare Charalambides</t>
  </si>
  <si>
    <t>1916544</t>
  </si>
  <si>
    <t>Velvet Belle</t>
  </si>
  <si>
    <t>1937525</t>
  </si>
  <si>
    <t>29</t>
  </si>
  <si>
    <t>Ann Dugdale</t>
  </si>
  <si>
    <t>16977</t>
  </si>
  <si>
    <t>Daisy May II</t>
  </si>
  <si>
    <t>50053</t>
  </si>
  <si>
    <t>Louise Clark</t>
  </si>
  <si>
    <t>15040</t>
  </si>
  <si>
    <t>Dimaggio's Hit</t>
  </si>
  <si>
    <t>Test/Class : Medium FSM / 20</t>
  </si>
  <si>
    <t>Kilsallagh Cathal</t>
  </si>
  <si>
    <t>42153</t>
  </si>
  <si>
    <t>1G</t>
  </si>
  <si>
    <t>1S (1st)</t>
  </si>
  <si>
    <t>2S</t>
  </si>
  <si>
    <t>3S</t>
  </si>
  <si>
    <t>1B</t>
  </si>
  <si>
    <t>2B</t>
  </si>
  <si>
    <t>3B</t>
  </si>
  <si>
    <t>4B</t>
  </si>
  <si>
    <t>2G</t>
  </si>
  <si>
    <t>3G</t>
  </si>
  <si>
    <t xml:space="preserve">Silver </t>
  </si>
  <si>
    <t>1S</t>
  </si>
  <si>
    <t>RET</t>
  </si>
  <si>
    <t>Total Points: 300</t>
  </si>
  <si>
    <t xml:space="preserve">Gold </t>
  </si>
  <si>
    <t>1G (1st)</t>
  </si>
  <si>
    <t>4S</t>
  </si>
  <si>
    <t>5S</t>
  </si>
  <si>
    <t>6S</t>
  </si>
  <si>
    <t>Total Points: 390</t>
  </si>
  <si>
    <t xml:space="preserve">Bronze </t>
  </si>
  <si>
    <t>Total Points: 380</t>
  </si>
  <si>
    <t>Total Points: 460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</si>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</sst>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ont="1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20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0" fontId="5" fillId="0" borderId="1" xfId="0" applyFont="1" applyBorder="1"/>
    <xf numFmtId="1" fontId="5" fillId="0" borderId="1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horizontal="left"/>
    </xf>
    <xf numFmtId="0" fontId="7" fillId="0" borderId="3" xfId="0" applyFont="1" applyBorder="1" applyAlignment="1">
      <alignment horizontal="right"/>
    </xf>
    <xf numFmtId="10" fontId="5" fillId="0" borderId="1" xfId="0" applyNumberFormat="1" applyFont="1" applyBorder="1"/>
    <xf numFmtId="10" fontId="5" fillId="0" borderId="1" xfId="0" applyNumberFormat="1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0" fontId="7" fillId="0" borderId="3" xfId="0" applyFont="1" applyBorder="1"/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1" fillId="3" borderId="1" xfId="1" applyNumberFormat="1" applyFont="1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10" fontId="7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/>
    </xf>
    <xf numFmtId="10" fontId="9" fillId="2" borderId="2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tabSelected="1" topLeftCell="A3" workbookViewId="0">
      <selection activeCell="A18" sqref="A18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120</v>
      </c>
    </row>
    <row r="4" spans="1:10" ht="18.75" x14ac:dyDescent="0.3">
      <c r="A4" s="3" t="s">
        <v>89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90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3" t="s">
        <v>56</v>
      </c>
      <c r="B10" s="24" t="s">
        <v>1</v>
      </c>
      <c r="C10" s="24" t="s">
        <v>2</v>
      </c>
      <c r="D10" s="24" t="s">
        <v>3</v>
      </c>
      <c r="E10" s="24" t="s">
        <v>4</v>
      </c>
      <c r="F10" s="24" t="s">
        <v>5</v>
      </c>
      <c r="G10" s="23" t="s">
        <v>6</v>
      </c>
      <c r="H10" s="23" t="s">
        <v>7</v>
      </c>
      <c r="I10" s="23" t="s">
        <v>8</v>
      </c>
      <c r="J10" s="23" t="s">
        <v>9</v>
      </c>
    </row>
    <row r="11" spans="1:10" s="28" customFormat="1" ht="20.100000000000001" customHeight="1" x14ac:dyDescent="0.25">
      <c r="A11" s="17" t="s">
        <v>210</v>
      </c>
      <c r="B11" s="17" t="s">
        <v>36</v>
      </c>
      <c r="C11" s="17" t="s">
        <v>103</v>
      </c>
      <c r="D11" s="17" t="s">
        <v>104</v>
      </c>
      <c r="E11" s="17" t="s">
        <v>105</v>
      </c>
      <c r="F11" s="17" t="s">
        <v>106</v>
      </c>
      <c r="G11" s="17" t="s">
        <v>12</v>
      </c>
      <c r="H11" s="25">
        <v>193.5</v>
      </c>
      <c r="I11" s="30">
        <f>H11/290</f>
        <v>0.66724137931034477</v>
      </c>
      <c r="J11" s="25">
        <v>66</v>
      </c>
    </row>
    <row r="12" spans="1:10" ht="20.100000000000001" customHeight="1" x14ac:dyDescent="0.25">
      <c r="A12" s="17" t="s">
        <v>211</v>
      </c>
      <c r="B12" s="17" t="s">
        <v>25</v>
      </c>
      <c r="C12" s="17" t="s">
        <v>115</v>
      </c>
      <c r="D12" s="17" t="s">
        <v>116</v>
      </c>
      <c r="E12" s="17" t="s">
        <v>117</v>
      </c>
      <c r="F12" s="17" t="s">
        <v>118</v>
      </c>
      <c r="G12" s="17" t="s">
        <v>14</v>
      </c>
      <c r="H12" s="17">
        <v>197</v>
      </c>
      <c r="I12" s="30">
        <f>H12/290</f>
        <v>0.67931034482758623</v>
      </c>
      <c r="J12" s="1">
        <v>70</v>
      </c>
    </row>
    <row r="13" spans="1:10" ht="20.100000000000001" customHeight="1" x14ac:dyDescent="0.25">
      <c r="A13" s="17" t="s">
        <v>212</v>
      </c>
      <c r="B13" s="17" t="s">
        <v>27</v>
      </c>
      <c r="C13" s="17" t="s">
        <v>91</v>
      </c>
      <c r="D13" s="17" t="s">
        <v>92</v>
      </c>
      <c r="E13" s="17" t="s">
        <v>93</v>
      </c>
      <c r="F13" s="17" t="s">
        <v>94</v>
      </c>
      <c r="G13" s="17" t="s">
        <v>14</v>
      </c>
      <c r="H13" s="25">
        <v>194.5</v>
      </c>
      <c r="I13" s="30">
        <f>H13/290</f>
        <v>0.67068965517241375</v>
      </c>
      <c r="J13" s="25">
        <v>68</v>
      </c>
    </row>
    <row r="14" spans="1:10" ht="20.100000000000001" customHeight="1" x14ac:dyDescent="0.25">
      <c r="A14" s="17" t="s">
        <v>213</v>
      </c>
      <c r="B14" s="17" t="s">
        <v>34</v>
      </c>
      <c r="C14" s="17" t="s">
        <v>95</v>
      </c>
      <c r="D14" s="17" t="s">
        <v>96</v>
      </c>
      <c r="E14" s="17" t="s">
        <v>97</v>
      </c>
      <c r="F14" s="17" t="s">
        <v>98</v>
      </c>
      <c r="G14" s="17" t="s">
        <v>14</v>
      </c>
      <c r="H14" s="25">
        <v>186</v>
      </c>
      <c r="I14" s="30">
        <f>H14/290</f>
        <v>0.64137931034482754</v>
      </c>
      <c r="J14" s="25">
        <v>66</v>
      </c>
    </row>
    <row r="15" spans="1:10" ht="20.100000000000001" customHeight="1" x14ac:dyDescent="0.25">
      <c r="A15" s="17" t="s">
        <v>214</v>
      </c>
      <c r="B15" s="17" t="s">
        <v>40</v>
      </c>
      <c r="C15" s="17" t="s">
        <v>111</v>
      </c>
      <c r="D15" s="17" t="s">
        <v>112</v>
      </c>
      <c r="E15" s="17" t="s">
        <v>113</v>
      </c>
      <c r="F15" s="17" t="s">
        <v>114</v>
      </c>
      <c r="G15" s="17" t="s">
        <v>13</v>
      </c>
      <c r="H15" s="27">
        <v>194</v>
      </c>
      <c r="I15" s="30">
        <f>H15/290</f>
        <v>0.66896551724137931</v>
      </c>
      <c r="J15" s="25">
        <v>68</v>
      </c>
    </row>
    <row r="16" spans="1:10" ht="20.100000000000001" customHeight="1" x14ac:dyDescent="0.25">
      <c r="A16" s="17" t="s">
        <v>215</v>
      </c>
      <c r="B16" s="17" t="s">
        <v>24</v>
      </c>
      <c r="C16" s="17" t="s">
        <v>99</v>
      </c>
      <c r="D16" s="17" t="s">
        <v>100</v>
      </c>
      <c r="E16" s="17" t="s">
        <v>101</v>
      </c>
      <c r="F16" s="17" t="s">
        <v>102</v>
      </c>
      <c r="G16" s="17" t="s">
        <v>13</v>
      </c>
      <c r="H16" s="26">
        <v>190.5</v>
      </c>
      <c r="I16" s="30">
        <f>H16/290</f>
        <v>0.65689655172413797</v>
      </c>
      <c r="J16" s="25">
        <v>66</v>
      </c>
    </row>
    <row r="17" spans="1:10" ht="20.100000000000001" customHeight="1" x14ac:dyDescent="0.25">
      <c r="A17" s="17" t="s">
        <v>216</v>
      </c>
      <c r="B17" s="17" t="s">
        <v>31</v>
      </c>
      <c r="C17" s="17" t="s">
        <v>61</v>
      </c>
      <c r="D17" s="17" t="s">
        <v>62</v>
      </c>
      <c r="E17" s="17" t="s">
        <v>63</v>
      </c>
      <c r="F17" s="17" t="s">
        <v>64</v>
      </c>
      <c r="G17" s="17" t="s">
        <v>13</v>
      </c>
      <c r="H17" s="13">
        <v>187</v>
      </c>
      <c r="I17" s="30">
        <f>H17/290</f>
        <v>0.64482758620689651</v>
      </c>
      <c r="J17" s="13">
        <v>64</v>
      </c>
    </row>
    <row r="18" spans="1:10" ht="20.100000000000001" customHeight="1" x14ac:dyDescent="0.25">
      <c r="A18" s="17" t="s">
        <v>217</v>
      </c>
      <c r="B18" s="17" t="s">
        <v>33</v>
      </c>
      <c r="C18" s="17" t="s">
        <v>107</v>
      </c>
      <c r="D18" s="17" t="s">
        <v>108</v>
      </c>
      <c r="E18" s="17" t="s">
        <v>109</v>
      </c>
      <c r="F18" s="17" t="s">
        <v>110</v>
      </c>
      <c r="G18" s="17" t="s">
        <v>13</v>
      </c>
      <c r="H18" s="27">
        <v>166.5</v>
      </c>
      <c r="I18" s="30">
        <f>H18/290</f>
        <v>0.57413793103448274</v>
      </c>
      <c r="J18" s="25">
        <v>62</v>
      </c>
    </row>
  </sheetData>
  <sortState xmlns:xlrd2="http://schemas.microsoft.com/office/spreadsheetml/2017/richdata2" ref="A11:J18">
    <sortCondition ref="G11:G18" customList="Gold,Silver,Bronze"/>
    <sortCondition descending="1" ref="H11:H18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23AA-1E16-40FE-8606-C5649D52072A}">
  <dimension ref="A1:J15"/>
  <sheetViews>
    <sheetView workbookViewId="0">
      <selection activeCell="A11" sqref="A11"/>
    </sheetView>
  </sheetViews>
  <sheetFormatPr defaultRowHeight="15" x14ac:dyDescent="0.25"/>
  <cols>
    <col min="2" max="2" width="11.7109375" customWidth="1"/>
    <col min="3" max="3" width="22.140625" customWidth="1"/>
    <col min="4" max="4" width="11.42578125" customWidth="1"/>
    <col min="5" max="5" width="20.140625" customWidth="1"/>
  </cols>
  <sheetData>
    <row r="1" spans="1:10" ht="18.75" x14ac:dyDescent="0.3">
      <c r="A1" s="3" t="s">
        <v>42</v>
      </c>
      <c r="I1" s="32"/>
    </row>
    <row r="2" spans="1:10" ht="18.75" x14ac:dyDescent="0.3">
      <c r="A2" s="3" t="s">
        <v>10</v>
      </c>
      <c r="I2" s="32"/>
    </row>
    <row r="3" spans="1:10" ht="18.75" x14ac:dyDescent="0.3">
      <c r="A3" s="3" t="s">
        <v>160</v>
      </c>
      <c r="I3" s="32"/>
    </row>
    <row r="4" spans="1:10" ht="18.75" x14ac:dyDescent="0.3">
      <c r="A4" s="3" t="s">
        <v>89</v>
      </c>
      <c r="I4" s="32"/>
    </row>
    <row r="5" spans="1:10" ht="18.75" x14ac:dyDescent="0.3">
      <c r="A5" s="3" t="s">
        <v>171</v>
      </c>
      <c r="I5" s="32"/>
    </row>
    <row r="6" spans="1:10" ht="18.75" x14ac:dyDescent="0.3">
      <c r="A6" s="3" t="s">
        <v>231</v>
      </c>
      <c r="I6" s="32"/>
    </row>
    <row r="7" spans="1:10" ht="18.75" x14ac:dyDescent="0.3">
      <c r="A7" s="3" t="s">
        <v>155</v>
      </c>
      <c r="I7" s="32"/>
    </row>
    <row r="8" spans="1:10" x14ac:dyDescent="0.25">
      <c r="I8" s="32"/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4" t="s">
        <v>22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15.75" x14ac:dyDescent="0.25">
      <c r="A11" s="17" t="s">
        <v>214</v>
      </c>
      <c r="B11" s="17" t="s">
        <v>79</v>
      </c>
      <c r="C11" s="17" t="s">
        <v>162</v>
      </c>
      <c r="D11" s="17" t="s">
        <v>163</v>
      </c>
      <c r="E11" s="17" t="s">
        <v>164</v>
      </c>
      <c r="F11" s="17" t="s">
        <v>165</v>
      </c>
      <c r="G11" s="17" t="s">
        <v>13</v>
      </c>
      <c r="H11" s="13">
        <v>254.5</v>
      </c>
      <c r="I11" s="31">
        <f>H11/380</f>
        <v>0.66973684210526319</v>
      </c>
      <c r="J11" s="13">
        <v>54</v>
      </c>
    </row>
    <row r="12" spans="1:10" ht="15.75" x14ac:dyDescent="0.25">
      <c r="A12" s="17"/>
      <c r="B12" s="17"/>
      <c r="C12" s="17"/>
      <c r="D12" s="17"/>
      <c r="E12" s="17"/>
      <c r="F12" s="17"/>
      <c r="G12" s="17"/>
      <c r="H12" s="13"/>
      <c r="I12" s="31"/>
      <c r="J12" s="13"/>
    </row>
    <row r="13" spans="1:10" ht="15.75" x14ac:dyDescent="0.25">
      <c r="A13" s="17"/>
      <c r="B13" s="17"/>
      <c r="C13" s="17"/>
      <c r="D13" s="17"/>
      <c r="E13" s="17"/>
      <c r="F13" s="17"/>
      <c r="G13" s="17"/>
      <c r="H13" s="15"/>
      <c r="I13" s="31"/>
      <c r="J13" s="15"/>
    </row>
    <row r="14" spans="1:10" ht="15.75" x14ac:dyDescent="0.25">
      <c r="A14" s="17"/>
      <c r="B14" s="17"/>
      <c r="C14" s="17"/>
      <c r="D14" s="17"/>
      <c r="E14" s="17"/>
      <c r="F14" s="17"/>
      <c r="G14" s="17"/>
      <c r="H14" s="13"/>
      <c r="I14" s="31"/>
      <c r="J14" s="13"/>
    </row>
    <row r="15" spans="1:10" ht="15.75" x14ac:dyDescent="0.25">
      <c r="A15" s="18"/>
      <c r="B15" s="20"/>
      <c r="C15" s="20"/>
      <c r="D15" s="20"/>
      <c r="E15" s="20"/>
      <c r="F15" s="20"/>
      <c r="G15" s="20"/>
      <c r="H15" s="14"/>
      <c r="I15" s="39"/>
      <c r="J15" s="14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4"/>
  <sheetViews>
    <sheetView topLeftCell="A2" workbookViewId="0">
      <selection activeCell="A14" sqref="A14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172</v>
      </c>
    </row>
    <row r="4" spans="1:10" ht="18.75" x14ac:dyDescent="0.3">
      <c r="A4" s="3" t="s">
        <v>89</v>
      </c>
    </row>
    <row r="5" spans="1:10" ht="18.75" x14ac:dyDescent="0.3">
      <c r="A5" s="3" t="s">
        <v>55</v>
      </c>
    </row>
    <row r="6" spans="1:10" ht="18.75" x14ac:dyDescent="0.3">
      <c r="A6" s="3" t="s">
        <v>51</v>
      </c>
    </row>
    <row r="7" spans="1:10" ht="18.75" x14ac:dyDescent="0.3">
      <c r="A7" s="3" t="s">
        <v>155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7" t="s">
        <v>210</v>
      </c>
      <c r="B11" s="17" t="s">
        <v>44</v>
      </c>
      <c r="C11" s="17" t="s">
        <v>81</v>
      </c>
      <c r="D11" s="17" t="s">
        <v>82</v>
      </c>
      <c r="E11" s="17" t="s">
        <v>83</v>
      </c>
      <c r="F11" s="17" t="s">
        <v>84</v>
      </c>
      <c r="G11" s="17" t="s">
        <v>12</v>
      </c>
      <c r="H11" s="36">
        <v>239.5</v>
      </c>
      <c r="I11" s="38">
        <f>H11/340</f>
        <v>0.7044117647058824</v>
      </c>
      <c r="J11" s="17">
        <v>15</v>
      </c>
    </row>
    <row r="12" spans="1:10" ht="20.100000000000001" customHeight="1" x14ac:dyDescent="0.25">
      <c r="A12" s="21" t="s">
        <v>218</v>
      </c>
      <c r="B12" s="17" t="s">
        <v>49</v>
      </c>
      <c r="C12" s="17" t="s">
        <v>181</v>
      </c>
      <c r="D12" s="17" t="s">
        <v>182</v>
      </c>
      <c r="E12" s="17" t="s">
        <v>183</v>
      </c>
      <c r="F12" s="17" t="s">
        <v>184</v>
      </c>
      <c r="G12" s="17" t="s">
        <v>12</v>
      </c>
      <c r="H12" s="36">
        <v>221</v>
      </c>
      <c r="I12" s="38">
        <f>H12/340</f>
        <v>0.65</v>
      </c>
      <c r="J12" s="17">
        <v>14</v>
      </c>
    </row>
    <row r="13" spans="1:10" ht="20.100000000000001" customHeight="1" x14ac:dyDescent="0.25">
      <c r="A13" s="17" t="s">
        <v>221</v>
      </c>
      <c r="B13" s="17" t="s">
        <v>32</v>
      </c>
      <c r="C13" s="17" t="s">
        <v>173</v>
      </c>
      <c r="D13" s="17" t="s">
        <v>174</v>
      </c>
      <c r="E13" s="17" t="s">
        <v>175</v>
      </c>
      <c r="F13" s="17" t="s">
        <v>176</v>
      </c>
      <c r="G13" s="17" t="s">
        <v>14</v>
      </c>
      <c r="H13" s="40">
        <v>229.5</v>
      </c>
      <c r="I13" s="38">
        <f>H13/340</f>
        <v>0.67500000000000004</v>
      </c>
      <c r="J13" s="1">
        <v>15</v>
      </c>
    </row>
    <row r="14" spans="1:10" ht="20.100000000000001" customHeight="1" x14ac:dyDescent="0.25">
      <c r="A14" s="17" t="s">
        <v>212</v>
      </c>
      <c r="B14" s="17" t="s">
        <v>54</v>
      </c>
      <c r="C14" s="17" t="s">
        <v>177</v>
      </c>
      <c r="D14" s="17" t="s">
        <v>178</v>
      </c>
      <c r="E14" s="17" t="s">
        <v>179</v>
      </c>
      <c r="F14" s="17" t="s">
        <v>180</v>
      </c>
      <c r="G14" s="17" t="s">
        <v>14</v>
      </c>
      <c r="H14" s="40">
        <v>208</v>
      </c>
      <c r="I14" s="38">
        <f>H14/340</f>
        <v>0.61176470588235299</v>
      </c>
      <c r="J14" s="1">
        <v>13</v>
      </c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8701E-0977-4014-AD29-B178FE56CD39}">
  <dimension ref="A1:J12"/>
  <sheetViews>
    <sheetView workbookViewId="0">
      <selection activeCell="M6" sqref="M6"/>
    </sheetView>
  </sheetViews>
  <sheetFormatPr defaultRowHeight="15" x14ac:dyDescent="0.25"/>
  <cols>
    <col min="2" max="2" width="11" customWidth="1"/>
    <col min="3" max="3" width="19.5703125" customWidth="1"/>
    <col min="5" max="5" width="16.7109375" customWidth="1"/>
  </cols>
  <sheetData>
    <row r="1" spans="1:10" ht="18.75" x14ac:dyDescent="0.3">
      <c r="A1" s="3" t="s">
        <v>16</v>
      </c>
      <c r="I1" s="32"/>
    </row>
    <row r="2" spans="1:10" ht="18.75" x14ac:dyDescent="0.3">
      <c r="A2" s="3" t="s">
        <v>10</v>
      </c>
      <c r="I2" s="32"/>
    </row>
    <row r="3" spans="1:10" ht="18.75" x14ac:dyDescent="0.3">
      <c r="A3" s="3" t="s">
        <v>119</v>
      </c>
      <c r="I3" s="32"/>
    </row>
    <row r="4" spans="1:10" ht="18.75" x14ac:dyDescent="0.3">
      <c r="A4" s="3" t="s">
        <v>89</v>
      </c>
      <c r="I4" s="32"/>
    </row>
    <row r="5" spans="1:10" ht="18.75" x14ac:dyDescent="0.3">
      <c r="A5" s="3" t="s">
        <v>185</v>
      </c>
      <c r="I5" s="32"/>
    </row>
    <row r="6" spans="1:10" ht="18.75" x14ac:dyDescent="0.3">
      <c r="A6" s="3" t="s">
        <v>170</v>
      </c>
      <c r="I6" s="32"/>
    </row>
    <row r="7" spans="1:10" ht="18.75" x14ac:dyDescent="0.3">
      <c r="A7" s="3" t="s">
        <v>155</v>
      </c>
      <c r="I7" s="32"/>
    </row>
    <row r="8" spans="1:10" x14ac:dyDescent="0.25">
      <c r="I8" s="32"/>
    </row>
    <row r="9" spans="1:10" x14ac:dyDescent="0.25">
      <c r="I9" s="3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15.75" x14ac:dyDescent="0.25">
      <c r="A11" s="17" t="s">
        <v>233</v>
      </c>
      <c r="B11" s="17" t="s">
        <v>45</v>
      </c>
      <c r="C11" s="17" t="s">
        <v>186</v>
      </c>
      <c r="D11" s="17" t="s">
        <v>187</v>
      </c>
      <c r="E11" s="17" t="s">
        <v>188</v>
      </c>
      <c r="F11" s="17" t="s">
        <v>189</v>
      </c>
      <c r="G11" s="17" t="s">
        <v>14</v>
      </c>
      <c r="H11" s="36" t="s">
        <v>233</v>
      </c>
      <c r="I11" s="38" t="s">
        <v>233</v>
      </c>
      <c r="J11" s="17" t="s">
        <v>233</v>
      </c>
    </row>
    <row r="12" spans="1:10" ht="15.75" x14ac:dyDescent="0.25">
      <c r="A12" s="21"/>
      <c r="B12" s="17"/>
      <c r="C12" s="17"/>
      <c r="D12" s="17"/>
      <c r="E12" s="17"/>
      <c r="F12" s="17"/>
      <c r="G12" s="17"/>
      <c r="H12" s="1"/>
      <c r="I12" s="38"/>
      <c r="J12" s="1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5D437-8C2D-42D4-8755-C78DE67C1BEC}">
  <dimension ref="A1:J12"/>
  <sheetViews>
    <sheetView workbookViewId="0">
      <selection activeCell="A11" sqref="A11"/>
    </sheetView>
  </sheetViews>
  <sheetFormatPr defaultRowHeight="15" x14ac:dyDescent="0.25"/>
  <cols>
    <col min="2" max="2" width="11.28515625" customWidth="1"/>
    <col min="3" max="3" width="20.140625" customWidth="1"/>
    <col min="5" max="5" width="21.5703125" customWidth="1"/>
  </cols>
  <sheetData>
    <row r="1" spans="1:10" ht="18.75" x14ac:dyDescent="0.3">
      <c r="A1" s="3" t="s">
        <v>16</v>
      </c>
      <c r="I1" s="32"/>
    </row>
    <row r="2" spans="1:10" ht="18.75" x14ac:dyDescent="0.3">
      <c r="A2" s="3" t="s">
        <v>10</v>
      </c>
      <c r="I2" s="32"/>
    </row>
    <row r="3" spans="1:10" ht="18.75" x14ac:dyDescent="0.3">
      <c r="A3" s="3" t="s">
        <v>119</v>
      </c>
      <c r="I3" s="32"/>
    </row>
    <row r="4" spans="1:10" ht="18.75" x14ac:dyDescent="0.3">
      <c r="A4" s="3" t="s">
        <v>89</v>
      </c>
      <c r="I4" s="32"/>
    </row>
    <row r="5" spans="1:10" ht="18.75" x14ac:dyDescent="0.3">
      <c r="A5" s="3" t="s">
        <v>190</v>
      </c>
      <c r="I5" s="32"/>
    </row>
    <row r="6" spans="1:10" ht="18.75" x14ac:dyDescent="0.3">
      <c r="A6" s="3" t="s">
        <v>232</v>
      </c>
      <c r="I6" s="32"/>
    </row>
    <row r="7" spans="1:10" ht="18.75" x14ac:dyDescent="0.3">
      <c r="A7" s="3" t="s">
        <v>155</v>
      </c>
      <c r="I7" s="32"/>
    </row>
    <row r="8" spans="1:10" x14ac:dyDescent="0.25">
      <c r="I8" s="32"/>
    </row>
    <row r="9" spans="1:10" x14ac:dyDescent="0.25">
      <c r="I9" s="3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15.75" x14ac:dyDescent="0.25">
      <c r="A11" s="17" t="s">
        <v>210</v>
      </c>
      <c r="B11" s="17" t="s">
        <v>26</v>
      </c>
      <c r="C11" s="17" t="s">
        <v>191</v>
      </c>
      <c r="D11" s="17" t="s">
        <v>192</v>
      </c>
      <c r="E11" s="17" t="s">
        <v>193</v>
      </c>
      <c r="F11" s="17" t="s">
        <v>194</v>
      </c>
      <c r="G11" s="17" t="s">
        <v>12</v>
      </c>
      <c r="H11" s="36">
        <v>306</v>
      </c>
      <c r="I11" s="38">
        <f>H11/460</f>
        <v>0.66521739130434787</v>
      </c>
      <c r="J11" s="17">
        <v>16</v>
      </c>
    </row>
    <row r="12" spans="1:10" ht="15.75" x14ac:dyDescent="0.25">
      <c r="A12" s="21"/>
      <c r="B12" s="17"/>
      <c r="C12" s="17"/>
      <c r="D12" s="17"/>
      <c r="E12" s="17"/>
      <c r="F12" s="17"/>
      <c r="G12" s="17"/>
      <c r="H12" s="1"/>
      <c r="I12" s="38"/>
      <c r="J12" s="1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1"/>
  <sheetViews>
    <sheetView workbookViewId="0">
      <selection activeCell="A11" sqref="A11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119</v>
      </c>
    </row>
    <row r="4" spans="1:10" ht="18.75" x14ac:dyDescent="0.3">
      <c r="A4" s="3" t="s">
        <v>89</v>
      </c>
    </row>
    <row r="5" spans="1:10" ht="18.75" x14ac:dyDescent="0.3">
      <c r="A5" s="3" t="s">
        <v>85</v>
      </c>
    </row>
    <row r="6" spans="1:10" ht="18.75" x14ac:dyDescent="0.3">
      <c r="A6" s="3" t="s">
        <v>88</v>
      </c>
    </row>
    <row r="7" spans="1:10" ht="18.75" x14ac:dyDescent="0.3">
      <c r="A7" s="3" t="s">
        <v>155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7" t="s">
        <v>214</v>
      </c>
      <c r="B11" s="17" t="s">
        <v>35</v>
      </c>
      <c r="C11" s="17" t="s">
        <v>195</v>
      </c>
      <c r="D11" s="17" t="s">
        <v>196</v>
      </c>
      <c r="E11" s="17" t="s">
        <v>197</v>
      </c>
      <c r="F11" s="17" t="s">
        <v>198</v>
      </c>
      <c r="G11" s="17" t="s">
        <v>13</v>
      </c>
      <c r="H11" s="36">
        <v>119</v>
      </c>
      <c r="I11" s="38">
        <f>H11/180</f>
        <v>0.66111111111111109</v>
      </c>
      <c r="J11" s="17">
        <v>62.5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3"/>
  <sheetViews>
    <sheetView workbookViewId="0">
      <selection activeCell="H13" sqref="H13:J13"/>
    </sheetView>
  </sheetViews>
  <sheetFormatPr defaultRowHeight="15" x14ac:dyDescent="0.25"/>
  <cols>
    <col min="3" max="3" width="18.7109375" customWidth="1"/>
    <col min="5" max="5" width="28.7109375" customWidth="1"/>
    <col min="9" max="9" width="9.85546875" style="32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119</v>
      </c>
    </row>
    <row r="4" spans="1:10" ht="18.75" x14ac:dyDescent="0.3">
      <c r="A4" s="3" t="s">
        <v>89</v>
      </c>
    </row>
    <row r="5" spans="1:10" ht="18.75" x14ac:dyDescent="0.3">
      <c r="A5" s="3" t="s">
        <v>86</v>
      </c>
    </row>
    <row r="6" spans="1:10" ht="18.75" x14ac:dyDescent="0.3">
      <c r="A6" s="3" t="s">
        <v>87</v>
      </c>
    </row>
    <row r="7" spans="1:10" ht="18.75" x14ac:dyDescent="0.3">
      <c r="A7" s="3" t="s">
        <v>155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4" t="s">
        <v>8</v>
      </c>
      <c r="J10" s="6" t="s">
        <v>9</v>
      </c>
    </row>
    <row r="11" spans="1:10" ht="20.100000000000001" customHeight="1" x14ac:dyDescent="0.25">
      <c r="A11" s="1" t="s">
        <v>210</v>
      </c>
      <c r="B11" s="1" t="s">
        <v>43</v>
      </c>
      <c r="C11" s="1" t="s">
        <v>204</v>
      </c>
      <c r="D11" s="1" t="s">
        <v>205</v>
      </c>
      <c r="E11" s="1" t="s">
        <v>206</v>
      </c>
      <c r="F11" s="1" t="s">
        <v>80</v>
      </c>
      <c r="G11" s="1" t="s">
        <v>12</v>
      </c>
      <c r="H11" s="1">
        <v>192</v>
      </c>
      <c r="I11" s="38">
        <f t="shared" ref="I11" si="0">H11/260</f>
        <v>0.7384615384615385</v>
      </c>
      <c r="J11" s="1">
        <v>99</v>
      </c>
    </row>
    <row r="12" spans="1:10" ht="20.100000000000001" customHeight="1" x14ac:dyDescent="0.25">
      <c r="A12" s="1" t="s">
        <v>221</v>
      </c>
      <c r="B12" s="1" t="s">
        <v>23</v>
      </c>
      <c r="C12" s="1" t="s">
        <v>151</v>
      </c>
      <c r="D12" s="1" t="s">
        <v>152</v>
      </c>
      <c r="E12" s="1" t="s">
        <v>153</v>
      </c>
      <c r="F12" s="1" t="s">
        <v>154</v>
      </c>
      <c r="G12" s="1" t="s">
        <v>14</v>
      </c>
      <c r="H12" s="17">
        <v>178.5</v>
      </c>
      <c r="I12" s="38">
        <f>H12/260</f>
        <v>0.68653846153846154</v>
      </c>
      <c r="J12" s="17">
        <v>93</v>
      </c>
    </row>
    <row r="13" spans="1:10" ht="20.100000000000001" customHeight="1" x14ac:dyDescent="0.25">
      <c r="A13" s="1" t="s">
        <v>222</v>
      </c>
      <c r="B13" s="1" t="s">
        <v>199</v>
      </c>
      <c r="C13" s="1" t="s">
        <v>200</v>
      </c>
      <c r="D13" s="1" t="s">
        <v>201</v>
      </c>
      <c r="E13" s="1" t="s">
        <v>202</v>
      </c>
      <c r="F13" s="1" t="s">
        <v>203</v>
      </c>
      <c r="G13" s="1" t="s">
        <v>14</v>
      </c>
      <c r="H13" s="12" t="s">
        <v>222</v>
      </c>
      <c r="I13" s="42" t="s">
        <v>222</v>
      </c>
      <c r="J13" s="12" t="s">
        <v>222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245E-E05F-4402-8109-C749905A11EE}">
  <dimension ref="A1:J14"/>
  <sheetViews>
    <sheetView workbookViewId="0">
      <selection activeCell="A11" sqref="A11"/>
    </sheetView>
  </sheetViews>
  <sheetFormatPr defaultRowHeight="15" x14ac:dyDescent="0.25"/>
  <cols>
    <col min="2" max="2" width="11" customWidth="1"/>
    <col min="3" max="3" width="17.140625" customWidth="1"/>
    <col min="5" max="5" width="25.5703125" customWidth="1"/>
  </cols>
  <sheetData>
    <row r="1" spans="1:10" ht="18.75" x14ac:dyDescent="0.3">
      <c r="A1" s="3" t="s">
        <v>16</v>
      </c>
      <c r="I1" s="32"/>
    </row>
    <row r="2" spans="1:10" ht="18.75" x14ac:dyDescent="0.3">
      <c r="A2" s="3" t="s">
        <v>10</v>
      </c>
      <c r="I2" s="32"/>
    </row>
    <row r="3" spans="1:10" ht="18.75" x14ac:dyDescent="0.3">
      <c r="A3" s="3" t="s">
        <v>119</v>
      </c>
      <c r="I3" s="32"/>
    </row>
    <row r="4" spans="1:10" ht="18.75" x14ac:dyDescent="0.3">
      <c r="A4" s="3" t="s">
        <v>89</v>
      </c>
      <c r="I4" s="32"/>
    </row>
    <row r="5" spans="1:10" ht="18.75" x14ac:dyDescent="0.3">
      <c r="A5" s="3" t="s">
        <v>207</v>
      </c>
      <c r="I5" s="32"/>
    </row>
    <row r="6" spans="1:10" ht="18.75" x14ac:dyDescent="0.3">
      <c r="A6" s="3" t="s">
        <v>223</v>
      </c>
      <c r="I6" s="32"/>
    </row>
    <row r="7" spans="1:10" ht="18.75" x14ac:dyDescent="0.3">
      <c r="A7" s="3" t="s">
        <v>155</v>
      </c>
      <c r="I7" s="32"/>
    </row>
    <row r="8" spans="1:10" x14ac:dyDescent="0.25">
      <c r="I8" s="32"/>
    </row>
    <row r="9" spans="1:10" x14ac:dyDescent="0.25">
      <c r="I9" s="3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4" t="s">
        <v>8</v>
      </c>
      <c r="J10" s="6" t="s">
        <v>9</v>
      </c>
    </row>
    <row r="11" spans="1:10" ht="20.100000000000001" customHeight="1" x14ac:dyDescent="0.25">
      <c r="A11" s="17" t="s">
        <v>221</v>
      </c>
      <c r="B11" s="17" t="s">
        <v>39</v>
      </c>
      <c r="C11" s="17" t="s">
        <v>177</v>
      </c>
      <c r="D11" s="17" t="s">
        <v>178</v>
      </c>
      <c r="E11" s="17" t="s">
        <v>208</v>
      </c>
      <c r="F11" s="17" t="s">
        <v>209</v>
      </c>
      <c r="G11" s="17" t="s">
        <v>14</v>
      </c>
      <c r="H11" s="17">
        <v>233.5</v>
      </c>
      <c r="I11" s="38">
        <f>H11/300</f>
        <v>0.77833333333333332</v>
      </c>
      <c r="J11" s="17">
        <v>121.5</v>
      </c>
    </row>
    <row r="12" spans="1:10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38"/>
      <c r="J12" s="1"/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38"/>
      <c r="J13" s="1"/>
    </row>
    <row r="14" spans="1:10" x14ac:dyDescent="0.25">
      <c r="I14" s="3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topLeftCell="A3" workbookViewId="0">
      <selection activeCell="A18" sqref="A18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32" bestFit="1" customWidth="1"/>
    <col min="11" max="11" width="12.140625" customWidth="1"/>
  </cols>
  <sheetData>
    <row r="1" spans="1:12" ht="18.75" x14ac:dyDescent="0.3">
      <c r="A1" s="3" t="s">
        <v>16</v>
      </c>
    </row>
    <row r="2" spans="1:12" ht="18.75" x14ac:dyDescent="0.3">
      <c r="A2" s="3" t="s">
        <v>10</v>
      </c>
    </row>
    <row r="3" spans="1:12" ht="18.75" x14ac:dyDescent="0.3">
      <c r="A3" s="3" t="s">
        <v>119</v>
      </c>
    </row>
    <row r="4" spans="1:12" ht="18.75" x14ac:dyDescent="0.3">
      <c r="A4" s="3" t="s">
        <v>89</v>
      </c>
    </row>
    <row r="5" spans="1:12" ht="18.75" x14ac:dyDescent="0.3">
      <c r="A5" s="3" t="s">
        <v>17</v>
      </c>
    </row>
    <row r="6" spans="1:12" ht="18.75" x14ac:dyDescent="0.3">
      <c r="A6" s="3" t="s">
        <v>18</v>
      </c>
    </row>
    <row r="7" spans="1:12" ht="18.75" x14ac:dyDescent="0.3">
      <c r="A7" s="3" t="s">
        <v>121</v>
      </c>
    </row>
    <row r="9" spans="1:12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2" ht="15.75" x14ac:dyDescent="0.25">
      <c r="A10" s="6" t="s">
        <v>56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4" t="s">
        <v>8</v>
      </c>
      <c r="J10" s="6" t="s">
        <v>9</v>
      </c>
    </row>
    <row r="11" spans="1:12" ht="20.100000000000001" customHeight="1" x14ac:dyDescent="0.25">
      <c r="A11" s="17" t="s">
        <v>210</v>
      </c>
      <c r="B11" s="17" t="s">
        <v>37</v>
      </c>
      <c r="C11" s="17" t="s">
        <v>77</v>
      </c>
      <c r="D11" s="17" t="s">
        <v>76</v>
      </c>
      <c r="E11" s="17" t="s">
        <v>126</v>
      </c>
      <c r="F11" s="17" t="s">
        <v>127</v>
      </c>
      <c r="G11" s="17" t="s">
        <v>12</v>
      </c>
      <c r="H11" s="19">
        <v>161.5</v>
      </c>
      <c r="I11" s="35">
        <f>H11/240</f>
        <v>0.67291666666666672</v>
      </c>
      <c r="J11" s="19">
        <v>67</v>
      </c>
    </row>
    <row r="12" spans="1:12" ht="20.100000000000001" customHeight="1" x14ac:dyDescent="0.25">
      <c r="A12" s="17" t="s">
        <v>218</v>
      </c>
      <c r="B12" s="17" t="s">
        <v>36</v>
      </c>
      <c r="C12" s="17" t="s">
        <v>103</v>
      </c>
      <c r="D12" s="17" t="s">
        <v>104</v>
      </c>
      <c r="E12" s="17" t="s">
        <v>105</v>
      </c>
      <c r="F12" s="17" t="s">
        <v>106</v>
      </c>
      <c r="G12" s="17" t="s">
        <v>12</v>
      </c>
      <c r="H12" s="19">
        <v>156</v>
      </c>
      <c r="I12" s="35">
        <f>H12/240</f>
        <v>0.65</v>
      </c>
      <c r="J12" s="19">
        <v>64</v>
      </c>
      <c r="L12" t="s">
        <v>59</v>
      </c>
    </row>
    <row r="13" spans="1:12" ht="20.100000000000001" customHeight="1" x14ac:dyDescent="0.25">
      <c r="A13" s="17" t="s">
        <v>219</v>
      </c>
      <c r="B13" s="17" t="s">
        <v>46</v>
      </c>
      <c r="C13" s="17" t="s">
        <v>128</v>
      </c>
      <c r="D13" s="17" t="s">
        <v>129</v>
      </c>
      <c r="E13" s="17" t="s">
        <v>130</v>
      </c>
      <c r="F13" s="17" t="s">
        <v>131</v>
      </c>
      <c r="G13" s="17" t="s">
        <v>12</v>
      </c>
      <c r="H13" s="19">
        <v>155</v>
      </c>
      <c r="I13" s="35">
        <f>H13/240</f>
        <v>0.64583333333333337</v>
      </c>
      <c r="J13" s="19">
        <v>65</v>
      </c>
    </row>
    <row r="14" spans="1:12" ht="20.100000000000001" customHeight="1" x14ac:dyDescent="0.25">
      <c r="A14" s="17" t="s">
        <v>211</v>
      </c>
      <c r="B14" s="17" t="s">
        <v>27</v>
      </c>
      <c r="C14" s="17" t="s">
        <v>91</v>
      </c>
      <c r="D14" s="17" t="s">
        <v>92</v>
      </c>
      <c r="E14" s="17" t="s">
        <v>93</v>
      </c>
      <c r="F14" s="17" t="s">
        <v>94</v>
      </c>
      <c r="G14" s="17" t="s">
        <v>14</v>
      </c>
      <c r="H14" s="19">
        <v>165</v>
      </c>
      <c r="I14" s="35">
        <f>H14/240</f>
        <v>0.6875</v>
      </c>
      <c r="J14" s="19">
        <v>69</v>
      </c>
    </row>
    <row r="15" spans="1:12" ht="20.100000000000001" customHeight="1" x14ac:dyDescent="0.25">
      <c r="A15" s="17" t="s">
        <v>212</v>
      </c>
      <c r="B15" s="17" t="s">
        <v>34</v>
      </c>
      <c r="C15" s="17" t="s">
        <v>95</v>
      </c>
      <c r="D15" s="17" t="s">
        <v>96</v>
      </c>
      <c r="E15" s="17" t="s">
        <v>97</v>
      </c>
      <c r="F15" s="17" t="s">
        <v>98</v>
      </c>
      <c r="G15" s="17" t="s">
        <v>14</v>
      </c>
      <c r="H15" s="19">
        <v>155</v>
      </c>
      <c r="I15" s="35">
        <f>H15/240</f>
        <v>0.64583333333333337</v>
      </c>
      <c r="J15" s="19">
        <v>66</v>
      </c>
    </row>
    <row r="16" spans="1:12" ht="20.100000000000001" customHeight="1" x14ac:dyDescent="0.25">
      <c r="A16" s="17" t="s">
        <v>214</v>
      </c>
      <c r="B16" s="17" t="s">
        <v>31</v>
      </c>
      <c r="C16" s="17" t="s">
        <v>61</v>
      </c>
      <c r="D16" s="17" t="s">
        <v>62</v>
      </c>
      <c r="E16" s="17" t="s">
        <v>63</v>
      </c>
      <c r="F16" s="17" t="s">
        <v>64</v>
      </c>
      <c r="G16" s="17" t="s">
        <v>13</v>
      </c>
      <c r="H16" s="19">
        <v>146.5</v>
      </c>
      <c r="I16" s="35">
        <f>H16/240</f>
        <v>0.61041666666666672</v>
      </c>
      <c r="J16" s="19">
        <v>60</v>
      </c>
    </row>
    <row r="17" spans="1:10" ht="20.100000000000001" customHeight="1" x14ac:dyDescent="0.25">
      <c r="A17" s="17" t="s">
        <v>215</v>
      </c>
      <c r="B17" s="17" t="s">
        <v>24</v>
      </c>
      <c r="C17" s="17" t="s">
        <v>99</v>
      </c>
      <c r="D17" s="17" t="s">
        <v>100</v>
      </c>
      <c r="E17" s="17" t="s">
        <v>101</v>
      </c>
      <c r="F17" s="17" t="s">
        <v>102</v>
      </c>
      <c r="G17" s="17" t="s">
        <v>13</v>
      </c>
      <c r="H17" s="19">
        <v>144</v>
      </c>
      <c r="I17" s="35">
        <f>H17/240</f>
        <v>0.6</v>
      </c>
      <c r="J17" s="19">
        <v>60</v>
      </c>
    </row>
    <row r="18" spans="1:10" ht="20.100000000000001" customHeight="1" x14ac:dyDescent="0.25">
      <c r="A18" s="17" t="s">
        <v>216</v>
      </c>
      <c r="B18" s="17" t="s">
        <v>30</v>
      </c>
      <c r="C18" s="17" t="s">
        <v>122</v>
      </c>
      <c r="D18" s="17" t="s">
        <v>123</v>
      </c>
      <c r="E18" s="17" t="s">
        <v>124</v>
      </c>
      <c r="F18" s="17" t="s">
        <v>125</v>
      </c>
      <c r="G18" s="17" t="s">
        <v>13</v>
      </c>
      <c r="H18" s="19">
        <v>142</v>
      </c>
      <c r="I18" s="35">
        <f>H18/240</f>
        <v>0.59166666666666667</v>
      </c>
      <c r="J18" s="19">
        <v>59</v>
      </c>
    </row>
    <row r="19" spans="1:10" ht="20.100000000000001" customHeight="1" x14ac:dyDescent="0.25">
      <c r="A19" s="17"/>
      <c r="B19" s="17"/>
      <c r="C19" s="17"/>
      <c r="D19" s="17"/>
      <c r="E19" s="17"/>
      <c r="F19" s="17"/>
      <c r="G19" s="17"/>
      <c r="H19" s="19"/>
      <c r="I19" s="35"/>
      <c r="J19" s="19"/>
    </row>
    <row r="20" spans="1:10" ht="20.100000000000001" customHeight="1" x14ac:dyDescent="0.25">
      <c r="A20" s="16"/>
      <c r="B20" s="17"/>
      <c r="C20" s="17"/>
      <c r="D20" s="17"/>
      <c r="E20" s="17"/>
      <c r="F20" s="17"/>
      <c r="G20" s="17"/>
      <c r="H20" s="19"/>
      <c r="I20" s="35"/>
      <c r="J20" s="19"/>
    </row>
    <row r="21" spans="1:10" ht="20.100000000000001" customHeight="1" x14ac:dyDescent="0.25">
      <c r="A21" s="17"/>
      <c r="B21" s="17"/>
      <c r="C21" s="17"/>
      <c r="D21" s="17"/>
      <c r="E21" s="17"/>
      <c r="F21" s="17"/>
      <c r="G21" s="17"/>
      <c r="H21" s="19"/>
      <c r="I21" s="35"/>
      <c r="J21" s="19"/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topLeftCell="A3" workbookViewId="0">
      <selection activeCell="A18" sqref="A18"/>
    </sheetView>
  </sheetViews>
  <sheetFormatPr defaultRowHeight="15" x14ac:dyDescent="0.25"/>
  <cols>
    <col min="3" max="3" width="23.140625" customWidth="1"/>
    <col min="4" max="4" width="12.140625" customWidth="1"/>
    <col min="5" max="5" width="21" customWidth="1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119</v>
      </c>
    </row>
    <row r="4" spans="1:10" ht="18.75" x14ac:dyDescent="0.3">
      <c r="A4" s="3" t="s">
        <v>89</v>
      </c>
    </row>
    <row r="5" spans="1:10" ht="18.75" x14ac:dyDescent="0.3">
      <c r="A5" s="3" t="s">
        <v>57</v>
      </c>
    </row>
    <row r="6" spans="1:10" ht="18.75" x14ac:dyDescent="0.3">
      <c r="A6" s="3" t="s">
        <v>18</v>
      </c>
    </row>
    <row r="7" spans="1:10" ht="18.75" x14ac:dyDescent="0.3">
      <c r="A7" s="3" t="s">
        <v>90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7" t="s">
        <v>225</v>
      </c>
      <c r="B11" s="17" t="s">
        <v>47</v>
      </c>
      <c r="C11" s="17" t="s">
        <v>142</v>
      </c>
      <c r="D11" s="17" t="s">
        <v>143</v>
      </c>
      <c r="E11" s="17" t="s">
        <v>144</v>
      </c>
      <c r="F11" s="17" t="s">
        <v>145</v>
      </c>
      <c r="G11" s="17" t="s">
        <v>224</v>
      </c>
      <c r="H11" s="36">
        <v>171</v>
      </c>
      <c r="I11" s="38">
        <f>H11/240</f>
        <v>0.71250000000000002</v>
      </c>
      <c r="J11" s="17">
        <v>43.5</v>
      </c>
    </row>
    <row r="12" spans="1:10" ht="20.100000000000001" customHeight="1" x14ac:dyDescent="0.25">
      <c r="A12" s="17" t="s">
        <v>221</v>
      </c>
      <c r="B12" s="17" t="s">
        <v>38</v>
      </c>
      <c r="C12" s="17" t="s">
        <v>136</v>
      </c>
      <c r="D12" s="17" t="s">
        <v>137</v>
      </c>
      <c r="E12" s="17" t="s">
        <v>138</v>
      </c>
      <c r="F12" s="17" t="s">
        <v>139</v>
      </c>
      <c r="G12" s="17" t="s">
        <v>14</v>
      </c>
      <c r="H12" s="36">
        <v>165.5</v>
      </c>
      <c r="I12" s="38">
        <f>H12/240</f>
        <v>0.68958333333333333</v>
      </c>
      <c r="J12" s="17">
        <v>41.5</v>
      </c>
    </row>
    <row r="13" spans="1:10" ht="20.100000000000001" customHeight="1" x14ac:dyDescent="0.25">
      <c r="A13" s="17" t="s">
        <v>212</v>
      </c>
      <c r="B13" s="17" t="s">
        <v>49</v>
      </c>
      <c r="C13" s="17" t="s">
        <v>68</v>
      </c>
      <c r="D13" s="17" t="s">
        <v>69</v>
      </c>
      <c r="E13" s="17" t="s">
        <v>70</v>
      </c>
      <c r="F13" s="17" t="s">
        <v>71</v>
      </c>
      <c r="G13" s="17" t="s">
        <v>14</v>
      </c>
      <c r="H13" s="36">
        <v>161.5</v>
      </c>
      <c r="I13" s="38">
        <f>H13/240</f>
        <v>0.67291666666666672</v>
      </c>
      <c r="J13" s="17">
        <v>40.5</v>
      </c>
    </row>
    <row r="14" spans="1:10" ht="20.100000000000001" customHeight="1" x14ac:dyDescent="0.25">
      <c r="A14" s="17" t="s">
        <v>213</v>
      </c>
      <c r="B14" s="17" t="s">
        <v>37</v>
      </c>
      <c r="C14" s="17" t="s">
        <v>77</v>
      </c>
      <c r="D14" s="17" t="s">
        <v>76</v>
      </c>
      <c r="E14" s="17" t="s">
        <v>126</v>
      </c>
      <c r="F14" s="17" t="s">
        <v>127</v>
      </c>
      <c r="G14" s="17" t="s">
        <v>14</v>
      </c>
      <c r="H14" s="36">
        <v>159.5</v>
      </c>
      <c r="I14" s="38">
        <f>H14/240</f>
        <v>0.6645833333333333</v>
      </c>
      <c r="J14" s="17">
        <v>40.5</v>
      </c>
    </row>
    <row r="15" spans="1:10" ht="20.100000000000001" customHeight="1" x14ac:dyDescent="0.25">
      <c r="A15" s="17" t="s">
        <v>226</v>
      </c>
      <c r="B15" s="17" t="s">
        <v>48</v>
      </c>
      <c r="C15" s="17" t="s">
        <v>132</v>
      </c>
      <c r="D15" s="17" t="s">
        <v>133</v>
      </c>
      <c r="E15" s="17" t="s">
        <v>134</v>
      </c>
      <c r="F15" s="17" t="s">
        <v>135</v>
      </c>
      <c r="G15" s="17" t="s">
        <v>14</v>
      </c>
      <c r="H15" s="36">
        <v>157.5</v>
      </c>
      <c r="I15" s="38">
        <f>H15/240</f>
        <v>0.65625</v>
      </c>
      <c r="J15" s="17">
        <v>39.5</v>
      </c>
    </row>
    <row r="16" spans="1:10" ht="20.100000000000001" customHeight="1" x14ac:dyDescent="0.25">
      <c r="A16" s="17" t="s">
        <v>227</v>
      </c>
      <c r="B16" s="17" t="s">
        <v>46</v>
      </c>
      <c r="C16" s="17" t="s">
        <v>128</v>
      </c>
      <c r="D16" s="17" t="s">
        <v>129</v>
      </c>
      <c r="E16" s="17" t="s">
        <v>130</v>
      </c>
      <c r="F16" s="17" t="s">
        <v>131</v>
      </c>
      <c r="G16" s="17" t="s">
        <v>14</v>
      </c>
      <c r="H16" s="36">
        <v>155.5</v>
      </c>
      <c r="I16" s="38">
        <f>H16/240</f>
        <v>0.6479166666666667</v>
      </c>
      <c r="J16" s="17">
        <v>38.5</v>
      </c>
    </row>
    <row r="17" spans="1:10" ht="20.100000000000001" customHeight="1" x14ac:dyDescent="0.25">
      <c r="A17" s="17" t="s">
        <v>228</v>
      </c>
      <c r="B17" s="17" t="s">
        <v>41</v>
      </c>
      <c r="C17" s="17" t="s">
        <v>72</v>
      </c>
      <c r="D17" s="17" t="s">
        <v>73</v>
      </c>
      <c r="E17" s="17" t="s">
        <v>74</v>
      </c>
      <c r="F17" s="17" t="s">
        <v>75</v>
      </c>
      <c r="G17" s="17" t="s">
        <v>14</v>
      </c>
      <c r="H17" s="36">
        <v>154.5</v>
      </c>
      <c r="I17" s="38">
        <f>H17/240</f>
        <v>0.64375000000000004</v>
      </c>
      <c r="J17" s="17">
        <v>39.5</v>
      </c>
    </row>
    <row r="18" spans="1:10" ht="20.100000000000001" customHeight="1" x14ac:dyDescent="0.25">
      <c r="A18" s="17" t="s">
        <v>214</v>
      </c>
      <c r="B18" s="17" t="s">
        <v>140</v>
      </c>
      <c r="C18" s="17" t="s">
        <v>141</v>
      </c>
      <c r="D18" s="17" t="s">
        <v>65</v>
      </c>
      <c r="E18" s="17" t="s">
        <v>66</v>
      </c>
      <c r="F18" s="17" t="s">
        <v>67</v>
      </c>
      <c r="G18" s="17" t="s">
        <v>13</v>
      </c>
      <c r="H18" s="1">
        <v>143</v>
      </c>
      <c r="I18" s="38">
        <f>H18/240</f>
        <v>0.59583333333333333</v>
      </c>
      <c r="J18" s="1">
        <v>37.5</v>
      </c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topLeftCell="A3" workbookViewId="0">
      <selection activeCell="A17" sqref="A17"/>
    </sheetView>
  </sheetViews>
  <sheetFormatPr defaultRowHeight="15" x14ac:dyDescent="0.25"/>
  <cols>
    <col min="3" max="3" width="19.140625" customWidth="1"/>
    <col min="5" max="5" width="24" customWidth="1"/>
    <col min="8" max="8" width="9.140625" style="9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119</v>
      </c>
    </row>
    <row r="4" spans="1:10" ht="18.75" x14ac:dyDescent="0.3">
      <c r="A4" s="3" t="s">
        <v>89</v>
      </c>
    </row>
    <row r="5" spans="1:10" ht="18.75" x14ac:dyDescent="0.3">
      <c r="A5" s="3" t="s">
        <v>21</v>
      </c>
    </row>
    <row r="6" spans="1:10" ht="18.75" x14ac:dyDescent="0.3">
      <c r="A6" s="3" t="s">
        <v>20</v>
      </c>
    </row>
    <row r="7" spans="1:10" ht="18.75" x14ac:dyDescent="0.3">
      <c r="A7" s="3" t="s">
        <v>146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33"/>
      <c r="J9" s="2"/>
    </row>
    <row r="10" spans="1:10" ht="15.75" x14ac:dyDescent="0.25">
      <c r="A10" s="4" t="s">
        <v>56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37" t="s">
        <v>8</v>
      </c>
      <c r="J10" s="8" t="s">
        <v>9</v>
      </c>
    </row>
    <row r="11" spans="1:10" ht="20.100000000000001" customHeight="1" x14ac:dyDescent="0.25">
      <c r="A11" s="17" t="s">
        <v>210</v>
      </c>
      <c r="B11" s="17" t="s">
        <v>47</v>
      </c>
      <c r="C11" s="17" t="s">
        <v>142</v>
      </c>
      <c r="D11" s="17" t="s">
        <v>143</v>
      </c>
      <c r="E11" s="17" t="s">
        <v>144</v>
      </c>
      <c r="F11" s="17" t="s">
        <v>145</v>
      </c>
      <c r="G11" s="1" t="s">
        <v>12</v>
      </c>
      <c r="H11" s="41">
        <v>181.5</v>
      </c>
      <c r="I11" s="38">
        <f>H11/270</f>
        <v>0.67222222222222228</v>
      </c>
      <c r="J11" s="1">
        <v>53</v>
      </c>
    </row>
    <row r="12" spans="1:10" ht="20.100000000000001" customHeight="1" x14ac:dyDescent="0.25">
      <c r="A12" s="17" t="s">
        <v>211</v>
      </c>
      <c r="B12" s="17" t="s">
        <v>48</v>
      </c>
      <c r="C12" s="17" t="s">
        <v>132</v>
      </c>
      <c r="D12" s="17" t="s">
        <v>133</v>
      </c>
      <c r="E12" s="17" t="s">
        <v>134</v>
      </c>
      <c r="F12" s="17" t="s">
        <v>135</v>
      </c>
      <c r="G12" s="1" t="s">
        <v>14</v>
      </c>
      <c r="H12" s="29">
        <v>196</v>
      </c>
      <c r="I12" s="38">
        <f>H12/270</f>
        <v>0.72592592592592597</v>
      </c>
      <c r="J12" s="17">
        <v>58</v>
      </c>
    </row>
    <row r="13" spans="1:10" ht="20.100000000000001" customHeight="1" x14ac:dyDescent="0.25">
      <c r="A13" s="17" t="s">
        <v>212</v>
      </c>
      <c r="B13" s="17" t="s">
        <v>38</v>
      </c>
      <c r="C13" s="17" t="s">
        <v>136</v>
      </c>
      <c r="D13" s="17" t="s">
        <v>137</v>
      </c>
      <c r="E13" s="17" t="s">
        <v>138</v>
      </c>
      <c r="F13" s="17" t="s">
        <v>139</v>
      </c>
      <c r="G13" s="1" t="s">
        <v>14</v>
      </c>
      <c r="H13" s="29">
        <v>177.5</v>
      </c>
      <c r="I13" s="38">
        <f>H13/270</f>
        <v>0.65740740740740744</v>
      </c>
      <c r="J13" s="17">
        <v>53</v>
      </c>
    </row>
    <row r="14" spans="1:10" ht="20.100000000000001" customHeight="1" x14ac:dyDescent="0.25">
      <c r="A14" s="17" t="s">
        <v>213</v>
      </c>
      <c r="B14" s="17" t="s">
        <v>41</v>
      </c>
      <c r="C14" s="17" t="s">
        <v>72</v>
      </c>
      <c r="D14" s="17" t="s">
        <v>73</v>
      </c>
      <c r="E14" s="17" t="s">
        <v>74</v>
      </c>
      <c r="F14" s="17" t="s">
        <v>75</v>
      </c>
      <c r="G14" s="1" t="s">
        <v>14</v>
      </c>
      <c r="H14" s="41">
        <v>170</v>
      </c>
      <c r="I14" s="38">
        <f>H14/270</f>
        <v>0.62962962962962965</v>
      </c>
      <c r="J14" s="1">
        <v>52</v>
      </c>
    </row>
    <row r="15" spans="1:10" ht="20.100000000000001" customHeight="1" x14ac:dyDescent="0.25">
      <c r="A15" s="17" t="s">
        <v>214</v>
      </c>
      <c r="B15" s="17" t="s">
        <v>78</v>
      </c>
      <c r="C15" s="17" t="s">
        <v>147</v>
      </c>
      <c r="D15" s="17" t="s">
        <v>148</v>
      </c>
      <c r="E15" s="17" t="s">
        <v>149</v>
      </c>
      <c r="F15" s="17" t="s">
        <v>150</v>
      </c>
      <c r="G15" s="1" t="s">
        <v>13</v>
      </c>
      <c r="H15" s="29">
        <v>163.5</v>
      </c>
      <c r="I15" s="38">
        <f>H15/270</f>
        <v>0.60555555555555551</v>
      </c>
      <c r="J15" s="17">
        <v>50</v>
      </c>
    </row>
    <row r="16" spans="1:10" ht="20.100000000000001" customHeight="1" x14ac:dyDescent="0.25">
      <c r="A16" s="17" t="s">
        <v>215</v>
      </c>
      <c r="B16" s="17" t="s">
        <v>140</v>
      </c>
      <c r="C16" s="17" t="s">
        <v>141</v>
      </c>
      <c r="D16" s="17" t="s">
        <v>65</v>
      </c>
      <c r="E16" s="17" t="s">
        <v>66</v>
      </c>
      <c r="F16" s="17" t="s">
        <v>67</v>
      </c>
      <c r="G16" s="1" t="s">
        <v>13</v>
      </c>
      <c r="H16" s="41">
        <v>148</v>
      </c>
      <c r="I16" s="38">
        <f>H16/270</f>
        <v>0.54814814814814816</v>
      </c>
      <c r="J16" s="12">
        <v>43</v>
      </c>
    </row>
    <row r="17" spans="1:10" ht="20.100000000000001" customHeight="1" x14ac:dyDescent="0.25">
      <c r="A17" s="17" t="s">
        <v>216</v>
      </c>
      <c r="B17" s="17" t="s">
        <v>49</v>
      </c>
      <c r="C17" s="17" t="s">
        <v>68</v>
      </c>
      <c r="D17" s="17" t="s">
        <v>69</v>
      </c>
      <c r="E17" s="17" t="s">
        <v>70</v>
      </c>
      <c r="F17" s="17" t="s">
        <v>71</v>
      </c>
      <c r="G17" s="17" t="s">
        <v>220</v>
      </c>
      <c r="H17" s="29">
        <v>166</v>
      </c>
      <c r="I17" s="38">
        <f>H17/270</f>
        <v>0.61481481481481481</v>
      </c>
      <c r="J17" s="17">
        <v>50</v>
      </c>
    </row>
    <row r="18" spans="1:10" ht="20.100000000000001" customHeight="1" x14ac:dyDescent="0.25">
      <c r="A18" s="17"/>
      <c r="B18" s="17"/>
      <c r="C18" s="17"/>
      <c r="D18" s="17"/>
      <c r="E18" s="17"/>
      <c r="F18" s="17"/>
      <c r="G18" s="17"/>
      <c r="H18" s="22"/>
      <c r="I18" s="38">
        <f t="shared" ref="I11:I18" si="0">H18/270</f>
        <v>0</v>
      </c>
      <c r="J18" s="17"/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"/>
  <sheetViews>
    <sheetView topLeftCell="A2" workbookViewId="0">
      <selection activeCell="K11" sqref="K11"/>
    </sheetView>
  </sheetViews>
  <sheetFormatPr defaultRowHeight="15" x14ac:dyDescent="0.25"/>
  <cols>
    <col min="3" max="3" width="21.7109375" customWidth="1"/>
    <col min="5" max="5" width="24.85546875" customWidth="1"/>
    <col min="6" max="6" width="11" bestFit="1" customWidth="1"/>
    <col min="9" max="9" width="9.140625" style="32"/>
    <col min="12" max="12" width="29.28515625" customWidth="1"/>
    <col min="13" max="13" width="11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119</v>
      </c>
    </row>
    <row r="4" spans="1:10" ht="18.75" x14ac:dyDescent="0.3">
      <c r="A4" s="3" t="s">
        <v>60</v>
      </c>
    </row>
    <row r="5" spans="1:10" ht="18.75" x14ac:dyDescent="0.3">
      <c r="A5" s="3" t="s">
        <v>58</v>
      </c>
    </row>
    <row r="6" spans="1:10" ht="18.75" x14ac:dyDescent="0.3">
      <c r="A6" s="3" t="s">
        <v>15</v>
      </c>
    </row>
    <row r="7" spans="1:10" ht="18.75" x14ac:dyDescent="0.3">
      <c r="A7" s="3" t="s">
        <v>146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6" t="s">
        <v>28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4" t="s">
        <v>8</v>
      </c>
      <c r="J10" s="6" t="s">
        <v>9</v>
      </c>
    </row>
    <row r="11" spans="1:10" ht="20.100000000000001" customHeight="1" x14ac:dyDescent="0.25">
      <c r="A11" s="17" t="s">
        <v>214</v>
      </c>
      <c r="B11" s="17" t="s">
        <v>23</v>
      </c>
      <c r="C11" s="17" t="s">
        <v>151</v>
      </c>
      <c r="D11" s="17" t="s">
        <v>152</v>
      </c>
      <c r="E11" s="17" t="s">
        <v>153</v>
      </c>
      <c r="F11" s="17" t="s">
        <v>154</v>
      </c>
      <c r="G11" s="17" t="s">
        <v>13</v>
      </c>
      <c r="H11" s="17">
        <v>167</v>
      </c>
      <c r="I11" s="38">
        <f>H11/290</f>
        <v>0.57586206896551728</v>
      </c>
      <c r="J11" s="17">
        <v>47</v>
      </c>
    </row>
  </sheetData>
  <sortState xmlns:xlrd2="http://schemas.microsoft.com/office/spreadsheetml/2017/richdata2" ref="A11:J11">
    <sortCondition ref="G11" customList="Gold,Silver,Bronze"/>
    <sortCondition descending="1" ref="H11"/>
    <sortCondition descending="1" ref="J11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workbookViewId="0">
      <selection activeCell="A11" sqref="A11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32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119</v>
      </c>
    </row>
    <row r="4" spans="1:10" ht="18.75" x14ac:dyDescent="0.3">
      <c r="A4" s="3" t="s">
        <v>89</v>
      </c>
    </row>
    <row r="5" spans="1:10" ht="18.75" x14ac:dyDescent="0.3">
      <c r="A5" s="3" t="s">
        <v>50</v>
      </c>
    </row>
    <row r="6" spans="1:10" ht="18.75" x14ac:dyDescent="0.3">
      <c r="A6" s="3" t="s">
        <v>51</v>
      </c>
    </row>
    <row r="7" spans="1:10" ht="18.75" x14ac:dyDescent="0.3">
      <c r="A7" s="3" t="s">
        <v>155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7" t="s">
        <v>214</v>
      </c>
      <c r="B11" s="17" t="s">
        <v>23</v>
      </c>
      <c r="C11" s="17" t="s">
        <v>151</v>
      </c>
      <c r="D11" s="17" t="s">
        <v>152</v>
      </c>
      <c r="E11" s="17" t="s">
        <v>153</v>
      </c>
      <c r="F11" s="17" t="s">
        <v>154</v>
      </c>
      <c r="G11" s="17" t="s">
        <v>13</v>
      </c>
      <c r="H11" s="17">
        <v>194</v>
      </c>
      <c r="I11" s="38">
        <f t="shared" ref="I11" si="0">H11/340</f>
        <v>0.57058823529411762</v>
      </c>
      <c r="J11" s="17">
        <v>46</v>
      </c>
    </row>
  </sheetData>
  <sortState xmlns:xlrd2="http://schemas.microsoft.com/office/spreadsheetml/2017/richdata2" ref="A11:J11">
    <sortCondition ref="G11" customList="Gold,Silver,Bronze"/>
    <sortCondition descending="1" ref="H11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"/>
  <sheetViews>
    <sheetView workbookViewId="0">
      <selection activeCell="I12" sqref="I12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120</v>
      </c>
    </row>
    <row r="4" spans="1:10" ht="18.75" x14ac:dyDescent="0.3">
      <c r="A4" s="3" t="s">
        <v>89</v>
      </c>
    </row>
    <row r="5" spans="1:10" ht="18.75" x14ac:dyDescent="0.3">
      <c r="A5" s="3" t="s">
        <v>52</v>
      </c>
    </row>
    <row r="6" spans="1:10" ht="18.75" x14ac:dyDescent="0.3">
      <c r="A6" s="3" t="s">
        <v>15</v>
      </c>
    </row>
    <row r="7" spans="1:10" ht="18.75" x14ac:dyDescent="0.3">
      <c r="A7" s="3" t="s">
        <v>146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7" t="s">
        <v>221</v>
      </c>
      <c r="B11" s="17" t="s">
        <v>29</v>
      </c>
      <c r="C11" s="17" t="s">
        <v>156</v>
      </c>
      <c r="D11" s="17" t="s">
        <v>157</v>
      </c>
      <c r="E11" s="17" t="s">
        <v>158</v>
      </c>
      <c r="F11" s="17" t="s">
        <v>159</v>
      </c>
      <c r="G11" s="17" t="s">
        <v>14</v>
      </c>
      <c r="H11" s="17">
        <v>186</v>
      </c>
      <c r="I11" s="38">
        <f>H11/290</f>
        <v>0.64137931034482754</v>
      </c>
      <c r="J11" s="17">
        <v>52</v>
      </c>
    </row>
    <row r="12" spans="1:10" ht="20.100000000000001" customHeight="1" x14ac:dyDescent="0.25">
      <c r="A12" s="17"/>
      <c r="B12" s="17"/>
      <c r="C12" s="17"/>
      <c r="D12" s="17"/>
      <c r="E12" s="17"/>
      <c r="F12" s="17"/>
      <c r="G12" s="17"/>
      <c r="H12" s="1"/>
      <c r="I12" s="38"/>
      <c r="J12" s="1"/>
    </row>
  </sheetData>
  <sortState xmlns:xlrd2="http://schemas.microsoft.com/office/spreadsheetml/2017/richdata2" ref="A11:J11">
    <sortCondition ref="G11"/>
    <sortCondition descending="1" ref="H11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"/>
  <sheetViews>
    <sheetView workbookViewId="0">
      <selection activeCell="A11" sqref="A11"/>
    </sheetView>
  </sheetViews>
  <sheetFormatPr defaultRowHeight="15" x14ac:dyDescent="0.25"/>
  <cols>
    <col min="3" max="3" width="24" customWidth="1"/>
    <col min="5" max="5" width="24" customWidth="1"/>
    <col min="9" max="9" width="9.140625" style="32"/>
  </cols>
  <sheetData>
    <row r="1" spans="1:10" ht="18.75" x14ac:dyDescent="0.3">
      <c r="A1" s="3" t="s">
        <v>42</v>
      </c>
    </row>
    <row r="2" spans="1:10" ht="18.75" x14ac:dyDescent="0.3">
      <c r="A2" s="3" t="s">
        <v>10</v>
      </c>
    </row>
    <row r="3" spans="1:10" ht="18.75" x14ac:dyDescent="0.3">
      <c r="A3" s="3" t="s">
        <v>160</v>
      </c>
    </row>
    <row r="4" spans="1:10" ht="18.75" x14ac:dyDescent="0.3">
      <c r="A4" s="3" t="s">
        <v>89</v>
      </c>
    </row>
    <row r="5" spans="1:10" ht="18.75" x14ac:dyDescent="0.3">
      <c r="A5" s="3" t="s">
        <v>53</v>
      </c>
    </row>
    <row r="6" spans="1:10" ht="18.75" x14ac:dyDescent="0.3">
      <c r="A6" s="3" t="s">
        <v>51</v>
      </c>
    </row>
    <row r="7" spans="1:10" ht="18.75" x14ac:dyDescent="0.3">
      <c r="A7" s="3" t="s">
        <v>155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4" t="s">
        <v>22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7" t="s">
        <v>221</v>
      </c>
      <c r="B11" s="17" t="s">
        <v>29</v>
      </c>
      <c r="C11" s="17" t="s">
        <v>156</v>
      </c>
      <c r="D11" s="17" t="s">
        <v>157</v>
      </c>
      <c r="E11" s="17" t="s">
        <v>158</v>
      </c>
      <c r="F11" s="17" t="s">
        <v>159</v>
      </c>
      <c r="G11" s="17" t="s">
        <v>14</v>
      </c>
      <c r="H11" s="13">
        <v>217.5</v>
      </c>
      <c r="I11" s="31">
        <f>H11/340</f>
        <v>0.63970588235294112</v>
      </c>
      <c r="J11" s="13">
        <v>52</v>
      </c>
    </row>
  </sheetData>
  <sortState xmlns:xlrd2="http://schemas.microsoft.com/office/spreadsheetml/2017/richdata2" ref="A11:J11">
    <sortCondition ref="G11" customList="Gold,Silver,Bronze"/>
    <sortCondition descending="1" ref="H11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75474-5424-4911-9CB7-88DEB127D82B}">
  <dimension ref="A1:J14"/>
  <sheetViews>
    <sheetView workbookViewId="0">
      <selection activeCell="A12" sqref="A12"/>
    </sheetView>
  </sheetViews>
  <sheetFormatPr defaultRowHeight="15" x14ac:dyDescent="0.25"/>
  <cols>
    <col min="2" max="2" width="10.140625" customWidth="1"/>
    <col min="3" max="3" width="17.28515625" customWidth="1"/>
    <col min="5" max="5" width="15.85546875" customWidth="1"/>
    <col min="6" max="6" width="11.140625" customWidth="1"/>
  </cols>
  <sheetData>
    <row r="1" spans="1:10" ht="18.75" x14ac:dyDescent="0.3">
      <c r="A1" s="3" t="s">
        <v>42</v>
      </c>
      <c r="I1" s="32"/>
    </row>
    <row r="2" spans="1:10" ht="18.75" x14ac:dyDescent="0.3">
      <c r="A2" s="3" t="s">
        <v>10</v>
      </c>
      <c r="I2" s="32"/>
    </row>
    <row r="3" spans="1:10" ht="18.75" x14ac:dyDescent="0.3">
      <c r="A3" s="3" t="s">
        <v>160</v>
      </c>
      <c r="I3" s="32"/>
    </row>
    <row r="4" spans="1:10" ht="18.75" x14ac:dyDescent="0.3">
      <c r="A4" s="3" t="s">
        <v>89</v>
      </c>
      <c r="I4" s="32"/>
    </row>
    <row r="5" spans="1:10" ht="18.75" x14ac:dyDescent="0.3">
      <c r="A5" s="3" t="s">
        <v>161</v>
      </c>
      <c r="I5" s="32"/>
    </row>
    <row r="6" spans="1:10" ht="18.75" x14ac:dyDescent="0.3">
      <c r="A6" s="3" t="s">
        <v>229</v>
      </c>
      <c r="I6" s="32"/>
    </row>
    <row r="7" spans="1:10" ht="18.75" x14ac:dyDescent="0.3">
      <c r="A7" s="3" t="s">
        <v>155</v>
      </c>
      <c r="I7" s="32"/>
    </row>
    <row r="8" spans="1:10" x14ac:dyDescent="0.25">
      <c r="I8" s="32"/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44" t="s">
        <v>22</v>
      </c>
      <c r="B10" s="45" t="s">
        <v>1</v>
      </c>
      <c r="C10" s="45" t="s">
        <v>2</v>
      </c>
      <c r="D10" s="45" t="s">
        <v>3</v>
      </c>
      <c r="E10" s="45" t="s">
        <v>4</v>
      </c>
      <c r="F10" s="45" t="s">
        <v>5</v>
      </c>
      <c r="G10" s="44" t="s">
        <v>6</v>
      </c>
      <c r="H10" s="44" t="s">
        <v>7</v>
      </c>
      <c r="I10" s="46" t="s">
        <v>8</v>
      </c>
      <c r="J10" s="44" t="s">
        <v>9</v>
      </c>
    </row>
    <row r="11" spans="1:10" ht="15.75" x14ac:dyDescent="0.25">
      <c r="A11" s="43" t="s">
        <v>221</v>
      </c>
      <c r="B11" s="17" t="s">
        <v>30</v>
      </c>
      <c r="C11" s="17" t="s">
        <v>166</v>
      </c>
      <c r="D11" s="17" t="s">
        <v>167</v>
      </c>
      <c r="E11" s="17" t="s">
        <v>168</v>
      </c>
      <c r="F11" s="17" t="s">
        <v>169</v>
      </c>
      <c r="G11" s="17" t="s">
        <v>14</v>
      </c>
      <c r="H11" s="22">
        <v>264.5</v>
      </c>
      <c r="I11" s="42">
        <f>H11/390</f>
        <v>0.67820512820512824</v>
      </c>
      <c r="J11" s="22">
        <v>55</v>
      </c>
    </row>
    <row r="12" spans="1:10" ht="15.75" x14ac:dyDescent="0.25">
      <c r="A12" s="17" t="s">
        <v>214</v>
      </c>
      <c r="B12" s="17" t="s">
        <v>79</v>
      </c>
      <c r="C12" s="17" t="s">
        <v>162</v>
      </c>
      <c r="D12" s="17" t="s">
        <v>163</v>
      </c>
      <c r="E12" s="17" t="s">
        <v>164</v>
      </c>
      <c r="F12" s="17" t="s">
        <v>165</v>
      </c>
      <c r="G12" s="17" t="s">
        <v>230</v>
      </c>
      <c r="H12" s="22">
        <v>268.5</v>
      </c>
      <c r="I12" s="42">
        <f>H12/390</f>
        <v>0.68846153846153846</v>
      </c>
      <c r="J12" s="22">
        <v>54</v>
      </c>
    </row>
    <row r="13" spans="1:10" ht="15.75" x14ac:dyDescent="0.25">
      <c r="A13" s="17"/>
      <c r="B13" s="17"/>
      <c r="C13" s="17"/>
      <c r="D13" s="17"/>
      <c r="E13" s="17"/>
      <c r="F13" s="17"/>
      <c r="G13" s="17"/>
      <c r="H13" s="13"/>
      <c r="I13" s="31"/>
      <c r="J13" s="13"/>
    </row>
    <row r="14" spans="1:10" ht="15.75" x14ac:dyDescent="0.25">
      <c r="A14" s="18"/>
      <c r="B14" s="20"/>
      <c r="C14" s="20"/>
      <c r="D14" s="20"/>
      <c r="E14" s="20"/>
      <c r="F14" s="20"/>
      <c r="G14" s="20"/>
      <c r="H14" s="14"/>
      <c r="I14" s="39"/>
      <c r="J14" s="14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Class 1 Prelim  17a</vt:lpstr>
      <vt:lpstr>Class 2 Prelim 19 Q</vt:lpstr>
      <vt:lpstr>Class 3 Novice 23 </vt:lpstr>
      <vt:lpstr>Class 4 Novice 37aQ</vt:lpstr>
      <vt:lpstr>Class 5 Ele 45</vt:lpstr>
      <vt:lpstr>Class 6 Ele 53 Q</vt:lpstr>
      <vt:lpstr>Class 7 Medium 61</vt:lpstr>
      <vt:lpstr>Class 8 Med 73 Q</vt:lpstr>
      <vt:lpstr>Class 9 AM 91 Q</vt:lpstr>
      <vt:lpstr>Class 10 AM 98 Q</vt:lpstr>
      <vt:lpstr>Class 12 PSG Q</vt:lpstr>
      <vt:lpstr>Class 14 Inter II</vt:lpstr>
      <vt:lpstr>Class 15 GP</vt:lpstr>
      <vt:lpstr>Class 18 Novice FSM Q</vt:lpstr>
      <vt:lpstr>Class 19 Ele FSM Q</vt:lpstr>
      <vt:lpstr>Class 20 Med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2021-06-29T16:54:26Z</cp:lastPrinted>
  <dcterms:created xsi:type="dcterms:W3CDTF">2019-10-07T12:12:15Z</dcterms:created>
  <dcterms:modified xsi:type="dcterms:W3CDTF">2022-08-20T14:55:08Z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